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USVR\Personal Data\50786\Desktop\Website uploads\"/>
    </mc:Choice>
  </mc:AlternateContent>
  <bookViews>
    <workbookView xWindow="-105" yWindow="-105" windowWidth="22770" windowHeight="11685"/>
  </bookViews>
  <sheets>
    <sheet name="COMBINED - Systems Change" sheetId="9" r:id="rId1"/>
    <sheet name="Guidance- Quantitative elements" sheetId="8" r:id="rId2"/>
    <sheet name="COMBINED- Intervention Progress" sheetId="2" r:id="rId3"/>
    <sheet name="VRU ONLY- Evaluation Progress" sheetId="5" r:id="rId4"/>
    <sheet name="VRU ONLY- Data Sharing Progress" sheetId="3" r:id="rId5"/>
    <sheet name="VRU ONLY- Staffing Costs" sheetId="1" r:id="rId6"/>
    <sheet name="Definitions" sheetId="7" r:id="rId7"/>
  </sheets>
  <externalReferences>
    <externalReference r:id="rId8"/>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6" i="2" l="1"/>
  <c r="E10" i="2" l="1"/>
  <c r="H7" i="5"/>
  <c r="H6" i="5"/>
  <c r="H5" i="5"/>
  <c r="G24" i="2"/>
  <c r="E24" i="2"/>
  <c r="E20" i="2"/>
  <c r="E19" i="2"/>
  <c r="E13" i="2"/>
  <c r="E11" i="2"/>
  <c r="F7" i="2"/>
  <c r="E7" i="2"/>
  <c r="M5" i="2" l="1"/>
  <c r="L5" i="2"/>
  <c r="M6" i="2" l="1"/>
  <c r="N14" i="2" l="1"/>
  <c r="N11" i="2"/>
  <c r="M9" i="2"/>
  <c r="L24" i="2"/>
  <c r="L20" i="2"/>
  <c r="L19" i="2"/>
  <c r="M8" i="2" l="1"/>
  <c r="L8" i="2"/>
  <c r="L7" i="2"/>
  <c r="L6" i="2"/>
  <c r="O13" i="2" l="1"/>
  <c r="P13" i="2" s="1"/>
  <c r="V13" i="2" l="1"/>
  <c r="U13" i="2"/>
  <c r="T13" i="2"/>
  <c r="R13" i="2"/>
  <c r="Q13" i="2"/>
  <c r="S13" i="2" l="1"/>
  <c r="W13" i="2"/>
  <c r="E57" i="3"/>
  <c r="H51" i="5"/>
  <c r="N55" i="2"/>
  <c r="M55" i="2"/>
  <c r="L55" i="2"/>
  <c r="G55" i="2"/>
  <c r="F55" i="2"/>
  <c r="E55" i="2"/>
  <c r="O54" i="2"/>
  <c r="O53" i="2"/>
  <c r="O52" i="2"/>
  <c r="O51" i="2"/>
  <c r="O50" i="2"/>
  <c r="O49" i="2"/>
  <c r="O48" i="2"/>
  <c r="V48" i="2" s="1"/>
  <c r="O47" i="2"/>
  <c r="O46" i="2"/>
  <c r="O8" i="2"/>
  <c r="V8" i="2" s="1"/>
  <c r="O7" i="2"/>
  <c r="T7" i="2" s="1"/>
  <c r="O6" i="2"/>
  <c r="U6" i="2" s="1"/>
  <c r="O5" i="2"/>
  <c r="V5" i="2" s="1"/>
  <c r="V46" i="2" l="1"/>
  <c r="T46" i="2"/>
  <c r="R46" i="2"/>
  <c r="Q46" i="2"/>
  <c r="P46" i="2"/>
  <c r="V47" i="2"/>
  <c r="R47" i="2"/>
  <c r="Q47" i="2"/>
  <c r="P47" i="2"/>
  <c r="U49" i="2"/>
  <c r="V49" i="2"/>
  <c r="T50" i="2"/>
  <c r="V50" i="2"/>
  <c r="U50" i="2"/>
  <c r="V51" i="2"/>
  <c r="U51" i="2"/>
  <c r="T51" i="2"/>
  <c r="V52" i="2"/>
  <c r="U52" i="2"/>
  <c r="T52" i="2"/>
  <c r="W52" i="2" s="1"/>
  <c r="R52" i="2"/>
  <c r="Q52" i="2"/>
  <c r="P52" i="2"/>
  <c r="V53" i="2"/>
  <c r="U53" i="2"/>
  <c r="T53" i="2"/>
  <c r="R53" i="2"/>
  <c r="Q53" i="2"/>
  <c r="P53" i="2"/>
  <c r="P54" i="2"/>
  <c r="T54" i="2"/>
  <c r="R54" i="2"/>
  <c r="Q54" i="2"/>
  <c r="T8" i="2"/>
  <c r="U8" i="2"/>
  <c r="U7" i="2"/>
  <c r="V7" i="2"/>
  <c r="V6" i="2"/>
  <c r="Q5" i="2"/>
  <c r="P6" i="2"/>
  <c r="P49" i="2"/>
  <c r="Q6" i="2"/>
  <c r="P51" i="2"/>
  <c r="U54" i="2"/>
  <c r="R5" i="2"/>
  <c r="R48" i="2"/>
  <c r="Q49" i="2"/>
  <c r="P50" i="2"/>
  <c r="R6" i="2"/>
  <c r="Q7" i="2"/>
  <c r="P8" i="2"/>
  <c r="U46" i="2"/>
  <c r="T47" i="2"/>
  <c r="R49" i="2"/>
  <c r="Q50" i="2"/>
  <c r="T5" i="2"/>
  <c r="R7" i="2"/>
  <c r="Q8" i="2"/>
  <c r="U47" i="2"/>
  <c r="T48" i="2"/>
  <c r="R50" i="2"/>
  <c r="Q51" i="2"/>
  <c r="V54" i="2"/>
  <c r="O55" i="2"/>
  <c r="P5" i="2"/>
  <c r="P48" i="2"/>
  <c r="P7" i="2"/>
  <c r="U5" i="2"/>
  <c r="T6" i="2"/>
  <c r="R8" i="2"/>
  <c r="U48" i="2"/>
  <c r="T49" i="2"/>
  <c r="W49" i="2" s="1"/>
  <c r="R51" i="2"/>
  <c r="Q48" i="2"/>
  <c r="W53" i="2" l="1"/>
  <c r="W51" i="2"/>
  <c r="S47" i="2"/>
  <c r="S52" i="2"/>
  <c r="W46" i="2"/>
  <c r="S49" i="2"/>
  <c r="S48" i="2"/>
  <c r="W7" i="2"/>
  <c r="W48" i="2"/>
  <c r="W47" i="2"/>
  <c r="S50" i="2"/>
  <c r="W54" i="2"/>
  <c r="S51" i="2"/>
  <c r="V55" i="2"/>
  <c r="S54" i="2"/>
  <c r="S53" i="2"/>
  <c r="W50" i="2"/>
  <c r="S46" i="2"/>
  <c r="W8" i="2"/>
  <c r="U55" i="2"/>
  <c r="S8" i="2"/>
  <c r="S7" i="2"/>
  <c r="W6" i="2"/>
  <c r="S6" i="2"/>
  <c r="Q55" i="2"/>
  <c r="P55" i="2"/>
  <c r="R55" i="2"/>
  <c r="W5" i="2"/>
  <c r="T55" i="2"/>
  <c r="S5" i="2"/>
  <c r="W55" i="2" l="1"/>
  <c r="S55" i="2"/>
</calcChain>
</file>

<file path=xl/sharedStrings.xml><?xml version="1.0" encoding="utf-8"?>
<sst xmlns="http://schemas.openxmlformats.org/spreadsheetml/2006/main" count="855" uniqueCount="563">
  <si>
    <t>Delivery of the VRU Core Function and (where relevant) SV Duty</t>
  </si>
  <si>
    <t>Has your VRU been tasked with co-ordinating the response to the Serious Violence Duty in your area? (please select from dropdowns in cell B2)</t>
  </si>
  <si>
    <t>Yes</t>
  </si>
  <si>
    <r>
      <rPr>
        <b/>
        <sz val="11"/>
        <color theme="1"/>
        <rFont val="Arial"/>
        <family val="2"/>
      </rPr>
      <t>If YES,</t>
    </r>
    <r>
      <rPr>
        <b/>
        <i/>
        <sz val="11"/>
        <color theme="1"/>
        <rFont val="Arial"/>
        <family val="2"/>
      </rPr>
      <t xml:space="preserve"> please ensure you respond to all questions within section 4 of the below (marked purple)</t>
    </r>
    <r>
      <rPr>
        <b/>
        <sz val="11"/>
        <color theme="1"/>
        <rFont val="Arial"/>
        <family val="2"/>
      </rPr>
      <t xml:space="preserve">.
If NO, </t>
    </r>
    <r>
      <rPr>
        <b/>
        <i/>
        <sz val="11"/>
        <color theme="1"/>
        <rFont val="Arial"/>
        <family val="2"/>
      </rPr>
      <t>please ignore any questions beyond section 3 (or any questions marked purple)</t>
    </r>
    <r>
      <rPr>
        <b/>
        <sz val="11"/>
        <color theme="1"/>
        <rFont val="Arial"/>
        <family val="2"/>
      </rPr>
      <t xml:space="preserve">
If NOT DECIDED YET, please engage with your OPCC to ascertain who should be completing your SV Duty return.</t>
    </r>
  </si>
  <si>
    <t xml:space="preserve">This sheet replaces Annex B1 of your previous quarterly returns documentation. Please insert your answers for all sections (excluding Duty SNA and RS questions) in column B, deleting the guidance text (in blue) in your final submission. </t>
  </si>
  <si>
    <r>
      <rPr>
        <b/>
        <i/>
        <sz val="10"/>
        <color theme="1"/>
        <rFont val="Arial"/>
        <family val="2"/>
      </rPr>
      <t>Please do not copy and paste information from previous quarterly returns.</t>
    </r>
    <r>
      <rPr>
        <i/>
        <sz val="10"/>
        <color theme="1"/>
        <rFont val="Arial"/>
        <family val="2"/>
      </rPr>
      <t xml:space="preserve"> This makes returns difficult to analyse. Please instead refer to previous returns where no new information is available.</t>
    </r>
  </si>
  <si>
    <t>1. Leading and co-ordinating the local response to serious violence.</t>
  </si>
  <si>
    <r>
      <t xml:space="preserve">Please flag any changes or major milestones that your VRU has made, passed, or planned in this quarter that work towards </t>
    </r>
    <r>
      <rPr>
        <b/>
        <sz val="11"/>
        <rFont val="Arial"/>
        <family val="2"/>
      </rPr>
      <t>delivery of lasting system change</t>
    </r>
    <r>
      <rPr>
        <sz val="11"/>
        <rFont val="Arial"/>
        <family val="2"/>
      </rPr>
      <t xml:space="preserve">. Please provide detail of the expected impact and any required actions. (You may reply N/A if no changes have been made or planned)
</t>
    </r>
  </si>
  <si>
    <r>
      <t xml:space="preserve">The Hampshire and IOW VRU have spent some time as a team and in partnership considering what effective systems change leadership looks like. The VRU have developed a simple model - </t>
    </r>
    <r>
      <rPr>
        <sz val="10"/>
        <rFont val="Arial"/>
        <family val="2"/>
      </rPr>
      <t xml:space="preserve">STARR </t>
    </r>
    <r>
      <rPr>
        <b/>
        <sz val="10"/>
        <rFont val="Arial"/>
        <family val="2"/>
      </rPr>
      <t xml:space="preserve">(see attachment wiith return) </t>
    </r>
    <r>
      <rPr>
        <sz val="10"/>
        <color rgb="FF000000"/>
        <rFont val="Arial"/>
        <family val="2"/>
      </rPr>
      <t>that enables the VRU team members to be structured in their interaction with partners. The VRU attend a multitude of partnership forums and the model allows clear thinking and recording of any actions taken. The VRU have adjusted their structure changing geographic responsibility as part of the more consistent approach in the partnership space.
The VRU Director has been engaging with senior partners around Strategic alignment and there is broad appetite for a conversation in this space. The VRU Director has been successful in achieving a place on an NHS Systems Change leadership programme for 2024/25 by submitting a proposal around Strategic alignment accross teh police force area.
Some key hurdles have been overcome in terms of adjusting the Terms of Reference for Missing Exploited partnership meetings to include SV cohort and Habitual Knife Carrier's (HKC). This is an important step in the tactical partnership space where previously children in violence who were not clearly being exploited would fall through the gaps. The VRU have worked hard in advocating for a partnership safeguarding response around children in violence.
The VRU have funded a Consultant to work in Southampton to develop a Focussed Deterrence model</t>
    </r>
    <r>
      <rPr>
        <b/>
        <sz val="10"/>
        <rFont val="Arial"/>
        <family val="2"/>
      </rPr>
      <t xml:space="preserve"> (see attachment with return).</t>
    </r>
    <r>
      <rPr>
        <sz val="10"/>
        <color rgb="FF000000"/>
        <rFont val="Arial"/>
        <family val="2"/>
      </rPr>
      <t xml:space="preserve">  In the next FY, we hope to see this model brought to life in a positive collaborative partnership in our most risky city location.  Delivery will be through Children’s Services and Police and co-produced with children and communities to embed systems change.
The work that was previously achieved in co-location of DWP in Probation to support prison leavers is being evaluated by a M.Sc student from Portsmouth University.  This approach has now been implemented in Basingstoke and Portsmouth so will have a broader preventative effect in the VRU area.  If the evaluation shows this is a beneficial approach and it continues to be extended to others areas, this could impact on the effectiveness of the wider system. </t>
    </r>
  </si>
  <si>
    <t>Please identify examples of how your core members have supported the VRU in delivery of the core purpose in this quarter. Where relevant, please also include how the VRU has held core members to account this quarter to ensure they are taking responsibility to drive their work on SV reduction.</t>
  </si>
  <si>
    <r>
      <t xml:space="preserve">The last SVRP in March 2024 was disappointing in terms of attendance and engagement by senior partners so the VRU will be contacting Specified Authority leads to reinvigorate the attendance at the next meeting (in June 2024) which will be in person.  PCC Donna Jones has been vociferous with colleagues around the need to engage to meet the Duty and will challenge at political and Chief Executive level in Local Authorities around the importance of that active engagement.  The VRU have also offered additional direct support to any Specified Authorities who may need it to better understand their responsibility to meet the Duty.  
Concerns were raised by Hampshire County Council CSD that there was not sufficient top cover for operational changes in tactical response to risky children. This led to the VRU Director meeting the Head of CSD and positive outcomes and support including a new representative for SVRP.  
There was great collaborative support for SV toolkit which was built in partnership and followed up by strong attendance of partnership practitioners at the launch on 19/03/2024.
The VRU continue to monitor which authorities they are engaging with via the Record of Engagement </t>
    </r>
    <r>
      <rPr>
        <b/>
        <sz val="10"/>
        <rFont val="Arial"/>
        <family val="2"/>
      </rPr>
      <t xml:space="preserve">(see attachment with return). </t>
    </r>
  </si>
  <si>
    <t xml:space="preserve">Provide an update on progress made to involve community groups in the day-to-day functions of the VRU. This should include reference to co-production and the influence of your communities in strategic decision making.
</t>
  </si>
  <si>
    <r>
      <t xml:space="preserve">Monthly VRP Engagement sub-group meetings have now been established.  Community mapping has been completed </t>
    </r>
    <r>
      <rPr>
        <b/>
        <sz val="10"/>
        <color theme="1"/>
        <rFont val="Arial"/>
        <family val="2"/>
      </rPr>
      <t xml:space="preserve">(see attachment with return) </t>
    </r>
    <r>
      <rPr>
        <sz val="10"/>
        <color theme="1"/>
        <rFont val="Arial"/>
        <family val="2"/>
      </rPr>
      <t>and the Knife Crime survey results are now available and have been sent out to partners.  The Police have used this for a new knife campaign, which will go inside all buses in Hampshire and Isle of Wight from March 2024 (as part of Operation Sceptre).
There is on-going promotion of Police And Community Together (PACT) meetings in areas of serious violence.  There is also early scoping for Youth PACT meetings in Southampton.  On-going scoping for how to reach looked after children (LAC) in Southampton and Hampshire areas. 
Op Sceptre project will bring knife awareness into a partnership space - Police SPOCs and partnership SPOCs have been identified and linked up with each other.  A Partnership guide has been produced to help ideas for collaborative working. Work has been done to promot applications to the Youth Commission, especially in southampton.  
The focus for 2024 will be 'Safe on Our Streets' work, with an opportunity to develop some key engagement work with the Youth Commission over this time.  
A calendar of engagement events is being developed for the Engagement sub-group so agencies can share opportunities for collaborative engagement across the partnership.  
The results from 'Your Police UK'  have been analysed and future work has been identified for the VRUU, especially exploitation around vaping and bystander engagement. 
Instagram has been set up for the VRU and the content will be boosted for first time during Op Sceptre (13-19 May 2024).</t>
    </r>
    <r>
      <rPr>
        <b/>
        <sz val="10"/>
        <color theme="1"/>
        <rFont val="Arial"/>
        <family val="2"/>
      </rPr>
      <t xml:space="preserve">
</t>
    </r>
    <r>
      <rPr>
        <sz val="10"/>
        <color theme="1"/>
        <rFont val="Arial"/>
        <family val="2"/>
      </rPr>
      <t xml:space="preserve">The VRU has engaged with a range of local community organisations to deliver to community events.  This has been promoted through VRU and OPCC comms coverage, for example:   
</t>
    </r>
    <r>
      <rPr>
        <i/>
        <sz val="10"/>
        <color theme="2" tint="-0.249977111117893"/>
        <rFont val="Arial"/>
        <family val="2"/>
      </rPr>
      <t>https://www.hampshire-pcc.gov.uk/positive-blueprint-the-way-forward-for-communities-to-stand-together-against-crime</t>
    </r>
    <r>
      <rPr>
        <i/>
        <sz val="10"/>
        <color theme="1" tint="0.499984740745262"/>
        <rFont val="Arial"/>
        <family val="2"/>
      </rPr>
      <t xml:space="preserve">
</t>
    </r>
    <r>
      <rPr>
        <sz val="10"/>
        <color theme="1"/>
        <rFont val="Arial"/>
        <family val="2"/>
      </rPr>
      <t xml:space="preserve">
An Engagement Model </t>
    </r>
    <r>
      <rPr>
        <b/>
        <sz val="10"/>
        <color theme="1"/>
        <rFont val="Arial"/>
        <family val="2"/>
      </rPr>
      <t xml:space="preserve">(see attachment with return) </t>
    </r>
    <r>
      <rPr>
        <sz val="10"/>
        <color theme="1"/>
        <rFont val="Arial"/>
        <family val="2"/>
      </rPr>
      <t>for the partnership has been developed, which allows us to reach communities across our area.  The Public Health Approach emphasizes input from diverse sectors in order to understand and analyse the problem.  This model allows us to draw in our partners to the SV duty and explore engagement and comms opportunities to ensure all partners to reach our communities, including those named by the SV Duty.  The insight gained will inform the SNA.</t>
    </r>
  </si>
  <si>
    <r>
      <t>Identify whether you have had any barriers to effective delivery of multi-agency working you have encountered this quarter. This may include difficulties with a specific partner or other blockers to effective join-up.</t>
    </r>
    <r>
      <rPr>
        <b/>
        <sz val="11"/>
        <rFont val="Arial"/>
        <family val="2"/>
      </rPr>
      <t xml:space="preserve">
</t>
    </r>
    <r>
      <rPr>
        <sz val="11"/>
        <rFont val="Arial"/>
        <family val="2"/>
      </rPr>
      <t xml:space="preserve">Please also identify how you are planning to rectify these barriers.
</t>
    </r>
  </si>
  <si>
    <t>Yes we have identified barriers and have had difficulty engaging a specified authoritiy</t>
  </si>
  <si>
    <r>
      <t xml:space="preserve">Discussions held at the last SVRP (in March 2024) highlighted challenges raised by some Local Authorities to find suitable capacity to meet the SV Duty, as this formed an area of their already stretched workloads.  PCC Donna Jones stressed the important of this being a statutory requirement and concerns will be raised at a National level if needed (NB: Home Office representation was at this meeting).  The VRU have provided addional support to any Speified Authority to understand their requirement to meet the SV Duty and how the VRU can support them to progress.  An  on-going action from the SVRP is for the VRU to work with all Specified Authorities to record what they will do to meet the SV Duty, which will then be held within the Terms of Reference for the SVRP, for transparency and sustainability.    
This has been a positive quarter for working with education in terms of mutual understanding of challenge, there is appetite from Schools and Colleges to get partnership support and information in relation to children involved in violence. This engagement at Strategic and practitioner level has enabled schools to access local tactical partnership groups where information is shared about risky cohorts.
The ICB is making substantial changes and savings meaning established relationships and understandings need to be rebuilt.
The VRU attended the </t>
    </r>
    <r>
      <rPr>
        <sz val="10"/>
        <rFont val="Arial"/>
        <family val="2"/>
      </rPr>
      <t>RCEM Conference  on ISTV d</t>
    </r>
    <r>
      <rPr>
        <sz val="10"/>
        <color theme="1"/>
        <rFont val="Arial"/>
        <family val="2"/>
      </rPr>
      <t>ata and whilst this is positive, it also shows how far we have to travel because within Health, Strategic understanding and ‘buy in’ does not translate to operational practitioners.  Clearly this is due to complexity and pressing demands on frontline practitioners.
Local Authorities remain reluctant in some cases to engage around th</t>
    </r>
    <r>
      <rPr>
        <sz val="10"/>
        <rFont val="Arial"/>
        <family val="2"/>
      </rPr>
      <t>eir CADA</t>
    </r>
    <r>
      <rPr>
        <sz val="10"/>
        <color theme="1"/>
        <rFont val="Arial"/>
        <family val="2"/>
      </rPr>
      <t xml:space="preserve"> and PCSC responsibilities. There is no accountability from central governement and busy Chief Executives are not easily accessible to brief or engage with.
In general, the patchy picture of CSP effectiveness does impact on the ability to deliver the SV duty at a tactical and tertiary level.
The Home Office should consider what effective accountability looks like for CSPS compliance with duties.</t>
    </r>
  </si>
  <si>
    <t xml:space="preserve">With reference to the above row (10), please indicate whether you would like to receive support from central government to help unblock any issues.
</t>
  </si>
  <si>
    <t>Assessment/Inspection of PCSC Act  Mandatory Products with feedback to specified authorities not just VRPs/VRUs? Inspecting Bodies  for authorities to be intrusive about how Specified authorities are working in partnership. Communications and engagement from Govenrment to executive and elected leaders asking them to understand and check their authorities compliance with legislation.  It would be fairly simple for there to be a  requirement for each specified authority to complete a survey /response on how they meet the Duty.  This would then encourage them to engage and value the contribution of the VRU whilst increasing understanding of how they are meeting the SV Duty.  The funding situation is making VRUs increasingly difficult to run, the HIOW VRU has lost three key people (VRU Manager, Data and Evaluation Officer and Analyst) in this quarter - this is a loss of unreplaceable expertise.  Two other key people have live applications for permanant roles and with vetting delays these posts will become impossible to fill this FY.  In a team of 7 people losing 5 creates major risk to delivery and increasing liklihood of underspend.</t>
  </si>
  <si>
    <t>2. Progress on Sustainability Planning</t>
  </si>
  <si>
    <t>This section should be used to update on how you have sought both financial and cultural sustainability within your area. This should focus on how you are seeking to embed your VRU within the partnership landscape as an essential leader and co-ordinator of partnership working.</t>
  </si>
  <si>
    <t>How is your VRU planning towards becoming financially sustainable? 
(E.g. plans to seek further match funding beyond HO grant requirements; exploring social corporate responsibility funding; exploring further grant bidding opportunities)</t>
  </si>
  <si>
    <r>
      <t xml:space="preserve">The VRU Director has prepared a financial options paper to the Hampshire and Isle of Wight PCC.  This was not accepted initially as the prefferred option is for the PCC to consider which elements of the VRU delivery could be mainstreamed and adopted by the wider OPCC.  This has been discussed at OPCC Senior Leadership Team meeting as the risk of staff loss is becoming acute with 2 VRU staff members leaving within  this quarter (Evaluation Lead and Analyst).  </t>
    </r>
    <r>
      <rPr>
        <sz val="10"/>
        <rFont val="Arial"/>
        <family val="2"/>
      </rPr>
      <t xml:space="preserve">On-going work to recruit an Evaluation Lead and Analyst will continue in the next quarter.  </t>
    </r>
    <r>
      <rPr>
        <sz val="10"/>
        <color rgb="FF000000"/>
        <rFont val="Arial"/>
        <family val="2"/>
      </rPr>
      <t xml:space="preserve">
Partners have been scoped for appetite for funding, but there is little appetite and the larger unitary authorities are likley to step out of the VRP and meet the Duty  if there was an absence of the ability to centrally corodinate the response from the VRU.  
The VRU have fully engaged in the Crest Advisory consulation and attendanc</t>
    </r>
    <r>
      <rPr>
        <sz val="10"/>
        <rFont val="Arial"/>
        <family val="2"/>
      </rPr>
      <t>e at the NPCC Led forums</t>
    </r>
    <r>
      <rPr>
        <sz val="10"/>
        <color rgb="FF000000"/>
        <rFont val="Arial"/>
        <family val="2"/>
      </rPr>
      <t xml:space="preserve"> and several VRU Director led informal discussions have been held about 'sustainability plans'.
 </t>
    </r>
  </si>
  <si>
    <t>To what extent are you using communications or branding exercises to build cultural or partnership sustainability? I.e. have you used a comms model to establish the VRU as a key organisation in the partnership landscape?</t>
  </si>
  <si>
    <r>
      <t xml:space="preserve">The quarterly National Community Engagement Event was held in January 2024 in Manchester, in which leads from all VRU's came together to network.  The VRU Lead for Engagement and Comms and VRU Engagement and Comms Officer both attended this event.  
The VRU website is currently up and running, with a refresh of the site to be developed and implemented in the next quarter.  A new VRU Comms and Engagement Officer started in post in January 2024 and now has direct access to website to make it more useful, accessible and engaging.  
VRP branding has all been designed and is now being consistenty used for any VRP publications from the VRU and parts of the wider partnership.  VRP leaflet (for publication at bigger events) are being developed and will be ready in the next quater. 
A 'plan to a page' assets product is being developed, with all all consistent branding which will help with partnership engagement.   
Op Sceptre (knife crime campaign) documents all contain VRP branding ready for May 2024.   
The SV toolkit launch went live in March 2024, which included all VRP branding and is currently held on the Hampshire Safeguarding Children's Partnership (HSCP) website, for sustainability.  A Comms pack was sent to all partners to promote the SV toolkit for internal comms campaigns to promote the use of the new SV toolkit within their own organisations </t>
    </r>
    <r>
      <rPr>
        <b/>
        <sz val="10"/>
        <rFont val="Arial"/>
        <family val="2"/>
      </rPr>
      <t xml:space="preserve">(see attachment with return). </t>
    </r>
    <r>
      <rPr>
        <sz val="10"/>
        <rFont val="Arial"/>
        <family val="2"/>
      </rPr>
      <t xml:space="preserve">
The VRP Strategy Launch in January 2024 offered an opportunity to showcase the VRP branding through merchanside and products.  A comms pack was released for partners to cascade out related information after the event </t>
    </r>
    <r>
      <rPr>
        <b/>
        <sz val="10"/>
        <rFont val="Arial"/>
        <family val="2"/>
      </rPr>
      <t>(see attachment with return).</t>
    </r>
    <r>
      <rPr>
        <sz val="10"/>
        <rFont val="Arial"/>
        <family val="2"/>
      </rPr>
      <t xml:space="preserve"> 
There was extensive coverage of the event in the local press, see example as per the attached: 
</t>
    </r>
    <r>
      <rPr>
        <i/>
        <sz val="10"/>
        <color theme="2" tint="-0.249977111117893"/>
        <rFont val="Arial"/>
        <family val="2"/>
      </rPr>
      <t>https://www.basingstokegazette.co.uk/news/24125079.hampshires-pcc-launches-new-partnership-reduce-violence/?ref=rss</t>
    </r>
    <r>
      <rPr>
        <sz val="10"/>
        <rFont val="Arial"/>
        <family val="2"/>
      </rPr>
      <t xml:space="preserve">
Implementation of the VRP Response Strategy actions are progressing well.  A virtual brainstorming exercise in the VRP Comms sub-group was completed to determine what a VRP Comms Strategy should contain.  The next step is for the VRU to draw up Comms Strategy draft and share it with the VRP Comms sub-group for consulation.  
Engagement of the VRP Comms sub-group is very positive and the meetings are productive.  The Counter Narrative is being developed via a calendar of events across the year, which each organisation can then share opportunities to promote their own SV messages at.   
The useful document page has all the Terms of Reference for each sub-group, which has the consistent VRP branding and is currently accessible via the VRU website, as per the link: 
</t>
    </r>
    <r>
      <rPr>
        <i/>
        <sz val="10"/>
        <color theme="2" tint="-0.249977111117893"/>
        <rFont val="Arial"/>
        <family val="2"/>
      </rPr>
      <t>https://www.hampshire-pcc.gov.uk/vrp-portal</t>
    </r>
    <r>
      <rPr>
        <i/>
        <sz val="10"/>
        <rFont val="Arial"/>
        <family val="2"/>
      </rPr>
      <t xml:space="preserve">
</t>
    </r>
    <r>
      <rPr>
        <sz val="10"/>
        <rFont val="Arial"/>
        <family val="2"/>
      </rPr>
      <t xml:space="preserve">
</t>
    </r>
  </si>
  <si>
    <t>To what extent are you utilising data and data sharing exercises / platforms / dashboards / models to ensure VRU sustainability? I.e. have you used a data sharing model to establish the VRU as a key organisation in the partnership landscape?</t>
  </si>
  <si>
    <r>
      <t>Formal agreement has been made between Hampshire and Isle of Wight Constabulary (HIOWC) and Thames Valley Police (TVP) to work on Hampshire and Isle of Wight Together (HIOWT) and Thames Valley Together (TVT), in collaboration to deliver both common data platforms in unison under a parent platform names “Better Together”.  This has created one Programme team across both Force areas to deliver the platforms jointly including systems design, delivery and governance including information governance and oversight.  This approach allows for each separate platform to retain local governance and direction according to need with separate implementation boards reporting to the joint Deputy Chief Constables (DCC) portfolio.  HIOWT is now level with TVT in terms of technical architecture with the Development and Test workspaces created and receiving Police data allowing for the prioritisation of partnership engagement and on boarding throughout 2024/2025.
Strategy for 24/25 created to prioritise partnership buy-in and on-boarding.  Onboarding timeline and processes to be established with the partnership tasking group, to start proceedings and programme board planned once initial partners signed up to information governance. HIOWT branding has been created and in use to bring awareness to brand.
Work commenced with joint partners</t>
    </r>
    <r>
      <rPr>
        <sz val="10"/>
        <rFont val="Arial"/>
        <family val="2"/>
      </rPr>
      <t xml:space="preserve"> SCAS</t>
    </r>
    <r>
      <rPr>
        <sz val="10"/>
        <color rgb="FF000000"/>
        <rFont val="Arial"/>
        <family val="2"/>
      </rPr>
      <t xml:space="preserve"> and Probation who share areas with TVP to maximise relationship in place with TVT and kick start partnership data into HIOWT.  N</t>
    </r>
    <r>
      <rPr>
        <sz val="10"/>
        <rFont val="Arial"/>
        <family val="2"/>
      </rPr>
      <t>HS ISTV</t>
    </r>
    <r>
      <rPr>
        <sz val="10"/>
        <color rgb="FF000000"/>
        <rFont val="Arial"/>
        <family val="2"/>
      </rPr>
      <t xml:space="preserve"> data being investigated to establish how this can be reported and accessed by Police/OPCC and then onward to HIOWT.  On-going work in conjunction with TVP and Surrey with mutual roadblocks.
Data analysis teams for HIOWC have been briefed on HIIOWT and they are supportive.  Currently in the process of identifying reporting requirements and initial analyst teams to be provided with access.
MS Teams guest access work is ongoing to improve communications and information sharing across the VRP, with work undertaken with Police IT Department to facilitate. </t>
    </r>
  </si>
  <si>
    <t>Do you feel your VRU is becoming an expert on a particular aspect of the Public Health Approach? If yes, what steps are you taking to ensure you share best practices? 
(For example, data sharing, community engagement, targeted commissioning)</t>
  </si>
  <si>
    <r>
      <rPr>
        <sz val="10"/>
        <color rgb="FF000000"/>
        <rFont val="Arial"/>
        <family val="2"/>
      </rPr>
      <t xml:space="preserve">Throughout the last quarter the VRU worked in partnership to launch the SV toolkit.  This is a detailed toolkit hosted on all Hampshire, Isle of Wight, Portmouth and Southampton (HIPS) partnership boards.  It is a resource for practitioners to enable them to understand their place in preventing serious violence and providing tools and resources to develop their practice.  The launch i March 20204 consisted of three separate seminars being delivered to 600 practitioners from across the partnership.  The Evaluation survey was also distributed.  Following on from the launch, a further three webinars on Serious Violence will be held over the next 12 months in May 2024, October 2024 and February 2025, to embed practitioner knowledge.
The VRU Managers have continued to deliver targeted Trauma Informed training where a need is identified, this was delivered online to 80 multi-agency practitioners, including foster carers.  Further training was delivered to Hampshire front line MET Exploitation team.
A Workforce Development plan was created as per Crest Advisory recommendations and has been added to the VRP website </t>
    </r>
    <r>
      <rPr>
        <b/>
        <sz val="10"/>
        <rFont val="Arial"/>
        <family val="2"/>
      </rPr>
      <t>(see attachment with return).</t>
    </r>
    <r>
      <rPr>
        <sz val="10"/>
        <color rgb="FF000000"/>
        <rFont val="Arial"/>
        <family val="2"/>
      </rPr>
      <t xml:space="preserve">  This included a further 2 Ben Kinseller webinars on holding 'Honest Conversations'.  This was in response to staff feeding back that they lacked confidence in holding honest conversations with families.  To enhance the training, a guide with prompts on holding honest conversations was created and is hosted on the SV toolkit </t>
    </r>
    <r>
      <rPr>
        <b/>
        <sz val="10"/>
        <color rgb="FF000000"/>
        <rFont val="Arial"/>
        <family val="2"/>
      </rPr>
      <t xml:space="preserve">(see attachment with return). </t>
    </r>
    <r>
      <rPr>
        <sz val="10"/>
        <color rgb="FF000000"/>
        <rFont val="Arial"/>
        <family val="2"/>
      </rPr>
      <t xml:space="preserve">
The Commissiong and Evaluation Approach has also been completed and is aligned to the Public Health Approach </t>
    </r>
    <r>
      <rPr>
        <b/>
        <sz val="10"/>
        <color rgb="FF000000"/>
        <rFont val="Arial"/>
        <family val="2"/>
      </rPr>
      <t xml:space="preserve">(see attachment with return). </t>
    </r>
    <r>
      <rPr>
        <sz val="10"/>
        <color rgb="FF000000"/>
        <rFont val="Arial"/>
        <family val="2"/>
      </rPr>
      <t xml:space="preserve">
The VRU continue to complete a Record of Engagement (ROE) and Training Deiivery Log (TDL) for all meetings / training across the partnership </t>
    </r>
    <r>
      <rPr>
        <b/>
        <sz val="10"/>
        <color rgb="FF000000"/>
        <rFont val="Arial"/>
        <family val="2"/>
      </rPr>
      <t xml:space="preserve">(see attachments with returns). </t>
    </r>
  </si>
  <si>
    <t>How is your VRU's relationship with the local force and policing colleagues? Does this relationship facilitate a balanced enforcement response to the VRU's prevention work? Please specifically reference engagement with the Grip programme.</t>
  </si>
  <si>
    <r>
      <t>Since the VRU Managers have been realigned to cover the three policing areas, they are working closely with the Violent Crime Taskforce (VCT) Officers to ensure there is joined-up approach to managing those involved in serious violence, in partnership.  The VCT Officers are managing the risky cohorts whilst the VRU Managers are working with partners in the local CSP areas to ensure the system works effectively.  The VRU Mangers have supported the VCT Officers to understand the complex partnership landscape to ensure they are attending the meetings where cohorts involved in violence are being discussed in partnership.  Further to this, the VRU Managers attended a CSP ASB Hotspots meeting on 11/03/2024, led by HIOWC, to ensure there is alignment between the Op Sentinel (violent crime hotspots) and newly identified ASB hotspots.  
The VRU continues to work with HIOWC to develop a partnership response to Op Sceptre (knife crime awareness week 13th - 19th May) and expand the opportunities for engagement with communities to prevent knife crime. 
The VRU are also working in collaboration with VCT officers on Op Suspend, which is focussed work in the area of St Mary’s in Southampton (identified SV hotspot).  The VRU has assisted partnership work to link with Policing action to ensure community cohesion, and work together to find long term solutions for this area.
The VRU has been working in partnership to identify Habitual knife Carriers, the list was identified via the GRIP team and has been shared with Geographical Violence Reduction Partners.  The VRU managers are supporting the local teams in creating consistent system responses to managing the HKCs and high risk individuals.  The aim of this is to have a recorded method for management of high risk individuals that all partners support, removing the onus away from the individual and into the process.  This then ensures that appropriate referrals are made to support the right people in the right pathways and the funded interventions are targetted.
Working with providers to create appropriate referral pathways as per above, means that the partnership can track the progress of these individuals and seek feedback as to whether the interventions are effective or need to be changed to respond to demand/need.  The quaterly returns process for the grant funded local interventions, has been created to track output and outcomes to ensure the projects are fit for purpose and achieving the initial desired objectives. 
RESET has now been added to the VRU independantly evaluated interventions, further funding was awarded to LJMU to enable evaluation until the end of March 2025 in line with the other centrally commissioned interventions.  Along side the process and impact evaluation, the VRU Analyst was conducting quarterly analysis of the cohorts offered RESET to track its progress and success and ensue the high risk cohort are benefitting from the service.  This information is being shared with the intervention steering group as well as the SVRP.
The VRU Director has weekly meetings with Ch Supt SV Lead in force and the VCT Inspector. There is clear and open communication about the challenge and opportunity of VCT/VRU workstreams. VRU Director maintains a position on teh Force SV Board and is given full access to perfomance products and analytical products from the police.</t>
    </r>
    <r>
      <rPr>
        <sz val="10"/>
        <color rgb="FFFF0000"/>
        <rFont val="Arial"/>
        <family val="2"/>
      </rPr>
      <t xml:space="preserve">  </t>
    </r>
    <r>
      <rPr>
        <sz val="10"/>
        <rFont val="Arial"/>
        <family val="2"/>
      </rPr>
      <t>The TVRP is co chaired by VRU Director and Ch Supt which means there is considtent and joined up communication with key partners around the challenge of developing a whole system response.</t>
    </r>
    <r>
      <rPr>
        <sz val="10"/>
        <color rgb="FF000000"/>
        <rFont val="Arial"/>
        <family val="2"/>
      </rPr>
      <t xml:space="preserve">
</t>
    </r>
  </si>
  <si>
    <t>3. Theory of Change and Success Measures</t>
  </si>
  <si>
    <t>Have you made any changes or adjustments to your ToC this quarter? If so, please explain these and provide a rationale for doing so. If not, please just respond no. </t>
  </si>
  <si>
    <r>
      <t xml:space="preserve">As planned, the ToC has been reviewed this quarter. The final iteration of the VRP Response Strategy involved some updates to the actions of each sub-group, which are aligned to each strategic objective. These actions have then been updated in the sub-groups' Terms of Reference and then this has been reflected in the ToC.  This process allowed for review of some of the actions to ensure that they sat within the most suitable sub-group and were aligned to its overall aims.  Each objective’s outcomes remain largely unchanged as the alterations to the actions are in line with the original aims and predicted outcomes.
The VRU Managers leading the sub-groups are explicitly referencing the ToC within these groups, demonstrating how the document captures the link between the group’s Response Strategy actions and expected outcomes.  This is to reinforce the importance of keeping aims in mind during partnership delivery and of monitoring progress towards the expected outcomes, so that performance can be consistently improved.  The Managers highlight the link between the ToC and the Outcomes Based Performance Framework (OBPF) for monitoring. </t>
    </r>
    <r>
      <rPr>
        <b/>
        <sz val="10"/>
        <color theme="1"/>
        <rFont val="Arial"/>
        <family val="2"/>
      </rPr>
      <t xml:space="preserve"> Updated Theory of Change sent as attachement with returns.  </t>
    </r>
  </si>
  <si>
    <t xml:space="preserve">What does your data suggest about your progress towards achieving your overarching key success measures? </t>
  </si>
  <si>
    <t>On track</t>
  </si>
  <si>
    <t>Will you undertake any specific changes to your activity over the next reporting period to ensure you achieve key success measures? 
(If you have replied 'Not on track' within cell B23 we would expect you to detail next steps within cell C24)</t>
  </si>
  <si>
    <r>
      <rPr>
        <sz val="10"/>
        <rFont val="Arial"/>
        <family val="2"/>
      </rPr>
      <t xml:space="preserve">The Tactical Violence Reduction Partnership (TVRP) focuses on identifying risky SV cohorts and establishing a multi-agency systems approach to safeguarding/ofender management of these people as well as problem solving hot spots.  Success measures are also monitored to understand any risks and targetted responses, SV rates are encouraging for this quarter </t>
    </r>
    <r>
      <rPr>
        <b/>
        <sz val="10"/>
        <rFont val="Arial"/>
        <family val="2"/>
      </rPr>
      <t>(see attachement with returns).</t>
    </r>
    <r>
      <rPr>
        <sz val="10"/>
        <color theme="1"/>
        <rFont val="Arial"/>
        <family val="2"/>
      </rPr>
      <t xml:space="preserve">
The Outcomes Based Performance Framework (OBPF) is reviewed by each VRU Manager after being updated quarterly for them to understand what the data suggests about progress in their themed strategic objective area.  For Q4, the data drawn from the Partnership Data Tracker shows that 59% of identified data sources are now available. This is a significant improvement from last quarter which was 39%. 
For the Data and Analysis Working Group (DAWG), this knowledge about data sources lacking sharing protocols has focused attention on Health data, particuarly the Integrated Care Board (ICB), and working with them in conjunction with West Sussex to make progress in relation to</t>
    </r>
    <r>
      <rPr>
        <sz val="10"/>
        <rFont val="Arial"/>
        <family val="2"/>
      </rPr>
      <t xml:space="preserve"> ISTV</t>
    </r>
    <r>
      <rPr>
        <sz val="10"/>
        <color theme="1"/>
        <rFont val="Arial"/>
        <family val="2"/>
      </rPr>
      <t xml:space="preserve"> data.
The VRU Managers will include an agenda item at sub-groups to update the group on what the data suggests about progress and use this to guide priorities. This is a new agenda item and will take some time to become business as usual.
The success measures in the OBPF will be reviewed to inform plans for next quarter, ensuring that plans are directly informed by the insight into progress given by regular data reviews.
The relevant success measure was reviewed at the DAWG to demonstrate the group's positive progress towards its aims. Reviewing progress within subgroups keeps group members focussed on aims and provides encouragement where success has been achieved; if progress is not being achieve this can be highlighted through the success measures and activity can be adjusted accordingly.
The Interventions, Evaluation and Opportunities (IEO) sub-group was the latest to be established.  When the OBPF was created the group had yet to be created, so the success measures to monitor the VRP’s progress around interventions were based on the outcomes of the commissioned interventions.  Now that the group has been established and some initial practical tasks have been achieved this quarter, the VRU Manager leading this area is preparing to review the group’s aims across the partnership.  When these are better defined and agreed the success measures will be reviewed to monitor progress against this strategic objective, rather than intervention outcomes which are measured through quarterly returns. 
The SVRP survey aims to monitor the partners’ understanding of their role in the response to SV, as a measure of multi-agency working and systems change.  It was distributed at the VRP Strategy Launch in January 2024 and failed to gather any responses.  It has now been refined and distributed through the last SVRP board in March 2024, in an attempt to gain an understanding of progress against this objective.</t>
    </r>
  </si>
  <si>
    <t>4. Serious Violence Duty (only for completion by those areas who have answered yes within cell B2)</t>
  </si>
  <si>
    <t>What footprint is the Serious Violence Duty being delivered under in your area? (please select from dropdowns in cell B27)</t>
  </si>
  <si>
    <t>Local policing body area</t>
  </si>
  <si>
    <t>If "other", please state which one within this cell.</t>
  </si>
  <si>
    <t xml:space="preserve">What progress have the specified authorities made to improving the local partnership arrangements in your local policing body area? How has the VRU supported the specified authorities with this work? </t>
  </si>
  <si>
    <t>The VRP has made good progress at practitioner level with 5 sub groups coming together to understand and meet the challenges. Most partners are in  fiscal challenge/restructure which means strategic leaders are focussed on those internal challenges. The VRU has led some excellent work this quarter in engageing the partnership (SV Toolkit/workshops/TI Training/Sub groups) but the reality is that SV Duty is not a priority for strategic leaders because there is no accountability in place from central government or ministerial leads. The statutory obligations around CADA and PCSC Act have no teeth so really  progress relies on relationship building and persuasion which is hard at executive level with busy people focussed on delivering savings. Understandably reposnibilities are often delegated to middle managers (e.g CSP managers) who tend to then be asked to attend the strategic board.</t>
  </si>
  <si>
    <t>Have you had any difficulties engaging a particular specified authority?</t>
  </si>
  <si>
    <t>As per section 1 (C10)</t>
  </si>
  <si>
    <t>Please list the named representatives from each specified and/or relevant authority within your partnership structure</t>
  </si>
  <si>
    <t>Strategic Needs Assessments</t>
  </si>
  <si>
    <t>Name of Area</t>
  </si>
  <si>
    <t xml:space="preserve">What is the current status of this area's SNA? </t>
  </si>
  <si>
    <t>What progress has been made on developing this product?</t>
  </si>
  <si>
    <t>Definition of Serious Violence</t>
  </si>
  <si>
    <t>What data sources, data sharing arrangements and analytical resources are being used to inform this SNA?</t>
  </si>
  <si>
    <t>Please list the areas the Duty is being delivered in based on the footprint your specified authorities are using. For example, if the Duty is being delivered at local government level, please list each of these areas separately below.</t>
  </si>
  <si>
    <t>Please select from the drop down options.</t>
  </si>
  <si>
    <r>
      <t xml:space="preserve">Please briefly describe the progress made with developing this SNA. 
</t>
    </r>
    <r>
      <rPr>
        <b/>
        <sz val="11"/>
        <color rgb="FF7030A0"/>
        <rFont val="Arial"/>
        <family val="2"/>
      </rPr>
      <t>If this product is completed, please simply note whether this has or has not been shared with the Home Office yet. If it has been completed but not been shared, please provide a timeframe of when this will be done.</t>
    </r>
  </si>
  <si>
    <r>
      <t xml:space="preserve">Please state the definition of serious violence used for the purpose of the Duty for this area if you have developed one yet. 
</t>
    </r>
    <r>
      <rPr>
        <b/>
        <sz val="11"/>
        <color rgb="FF7030A0"/>
        <rFont val="Arial"/>
        <family val="2"/>
      </rPr>
      <t>If this definition is the same as the VRU's definition of SV, please simply state this is the case.</t>
    </r>
  </si>
  <si>
    <r>
      <t xml:space="preserve">For example - local police recorded crime, hospital admissions/A&amp;E data/ambulance data, data from youth offending teams, probation, etc.
</t>
    </r>
    <r>
      <rPr>
        <b/>
        <sz val="11"/>
        <color rgb="FF7030A0"/>
        <rFont val="Arial"/>
        <family val="2"/>
      </rPr>
      <t xml:space="preserve">If these sources are the same as those quoted on the Data Sharing tab, please simply state that this is the case (i.e. 'Sources used for the SNA match those quoted in column B of the data sharing tab). </t>
    </r>
  </si>
  <si>
    <t xml:space="preserve">Completed </t>
  </si>
  <si>
    <t xml:space="preserve">An Executive Summary of the HIPS-wide Strategic Needs Assessment was completed and shared with partners in January 2024.  The summary was also uploaded to the website and feedback was invited from partners attending the DAWG.  
Both the District SNA chapters and the HIPS-wide SNA were presented and discussed at the VRP Strategy Launch in January 2024.  They were presented to representatives from the Specified and Relevent Authorities across the partnership, with feedback and comments invited.
An SNA wash-up meeting was held in February 2024 between all those involved in the SNA process.  Strengths and weaknesses of the process were discussed and options for next year’s SNA process were also discussed. This included opening discussions around the roles necessary to complete the production and coordination of the district chapter SNAs and the funding processes needed for them to be developed. 
Agreement has been made for £38.7K to be made available to support the SNA process completion in 2024.  </t>
  </si>
  <si>
    <t>The definition is the same as the VRU definition</t>
  </si>
  <si>
    <t xml:space="preserve">Data sharing continues to be formalised, with 59% of identified data sources now being shared and monitored through the Outcomes Based Performance Framework. </t>
  </si>
  <si>
    <t>Local Strategy</t>
  </si>
  <si>
    <t>What is the current status of this area's Strategy?</t>
  </si>
  <si>
    <t xml:space="preserve">What progress has been made on developing this product? </t>
  </si>
  <si>
    <t xml:space="preserve">Which local partners been involved with the development of this Strategy, and how? </t>
  </si>
  <si>
    <t xml:space="preserve">Please select from the drop down options. </t>
  </si>
  <si>
    <r>
      <t xml:space="preserve">Please briefly describe the progress made with developing the Strategy in this area.
</t>
    </r>
    <r>
      <rPr>
        <b/>
        <sz val="11"/>
        <color rgb="FF7030A0"/>
        <rFont val="Arial"/>
        <family val="2"/>
      </rPr>
      <t>If this product is completed, please simply note whether this has or has not been shared with the Home Office yet. If it has not been shared, please provide an estimation of when this will be processed.</t>
    </r>
  </si>
  <si>
    <t xml:space="preserve">Please briefly describe how partners have been involved with developing the Strategy. </t>
  </si>
  <si>
    <t>Completed</t>
  </si>
  <si>
    <t>Submitted previously with the Q3 returns.</t>
  </si>
  <si>
    <r>
      <t>The VRP Strategy Launch held in January 2024 was attended by over 100 partners across HIPS, and was opened by the PCC and Chief Constable.  As well as consultation with partners throughout production of the VRP Response Strategy (via the Crest Advisory facilitated workshops), feedback has also been sought from partners on the day in January via a Mentimeter survey.
Furthermore, both the full version and 'Plan on a Page of the VRP Response Strategy are available on the VRU website for partners, with feedback actively encouraged through the Strategic Violence Reduction Partnership (SVRP) Board.  To ensure the VRP Response Strategy is embeded in partnership delivery, the sub-groups are reflective of the strategic objectives and the actions captured withint the sub-groups Terms of Reference.  This approach has been taken to ensure the VRP Response Strategy is the focus of all VRP activity.</t>
    </r>
    <r>
      <rPr>
        <b/>
        <sz val="10"/>
        <color rgb="FF000000"/>
        <rFont val="Arial"/>
        <family val="2"/>
      </rPr>
      <t xml:space="preserve">  </t>
    </r>
  </si>
  <si>
    <t>Text in red should match your Delivery Plan, please inform SPOCs of any changes.</t>
  </si>
  <si>
    <t>FOR INTERNAL ANALYSIS ONLY- COLUMNS TO BE HIDDEN FOR VRU COMPLETION</t>
  </si>
  <si>
    <t xml:space="preserve">Name of intervention </t>
  </si>
  <si>
    <t>Description of the intervention</t>
  </si>
  <si>
    <t>Which organisation has been commissioned to deliver the intervention?</t>
  </si>
  <si>
    <r>
      <t xml:space="preserve">Total number of young people </t>
    </r>
    <r>
      <rPr>
        <b/>
        <i/>
        <u/>
        <sz val="11"/>
        <rFont val="Calibri"/>
        <family val="2"/>
        <scheme val="minor"/>
      </rPr>
      <t>24 and under</t>
    </r>
    <r>
      <rPr>
        <b/>
        <i/>
        <sz val="11"/>
        <rFont val="Calibri"/>
        <family val="2"/>
        <scheme val="minor"/>
      </rPr>
      <t xml:space="preserve"> </t>
    </r>
    <r>
      <rPr>
        <b/>
        <sz val="11"/>
        <rFont val="Calibri"/>
        <family val="2"/>
        <scheme val="minor"/>
      </rPr>
      <t xml:space="preserve">this intervention has reached to date (this financial year). </t>
    </r>
  </si>
  <si>
    <r>
      <t xml:space="preserve">Total number of people </t>
    </r>
    <r>
      <rPr>
        <b/>
        <i/>
        <u/>
        <sz val="11"/>
        <rFont val="Calibri"/>
        <family val="2"/>
        <scheme val="minor"/>
      </rPr>
      <t>25 and over</t>
    </r>
    <r>
      <rPr>
        <b/>
        <sz val="11"/>
        <rFont val="Calibri"/>
        <family val="2"/>
        <scheme val="minor"/>
      </rPr>
      <t xml:space="preserve"> this intervention has reached to date (this financial year). </t>
    </r>
  </si>
  <si>
    <r>
      <t xml:space="preserve">Total number of </t>
    </r>
    <r>
      <rPr>
        <b/>
        <i/>
        <u/>
        <sz val="11"/>
        <rFont val="Calibri"/>
        <family val="2"/>
        <scheme val="minor"/>
      </rPr>
      <t>professionals trained</t>
    </r>
    <r>
      <rPr>
        <b/>
        <sz val="11"/>
        <rFont val="Calibri"/>
        <family val="2"/>
        <scheme val="minor"/>
      </rPr>
      <t xml:space="preserve"> (if applicable) this intervention has reached to date (this financial year).  </t>
    </r>
  </si>
  <si>
    <r>
      <t xml:space="preserve">What is the </t>
    </r>
    <r>
      <rPr>
        <b/>
        <i/>
        <u/>
        <sz val="11"/>
        <rFont val="Calibri"/>
        <family val="2"/>
        <scheme val="minor"/>
      </rPr>
      <t>predominant</t>
    </r>
    <r>
      <rPr>
        <b/>
        <sz val="11"/>
        <rFont val="Calibri"/>
        <family val="2"/>
        <scheme val="minor"/>
      </rPr>
      <t xml:space="preserve"> approach of the intervention?</t>
    </r>
  </si>
  <si>
    <t>If selected "other" in column H,  please submit an alternative approach in this column.</t>
  </si>
  <si>
    <r>
      <t xml:space="preserve">What is the </t>
    </r>
    <r>
      <rPr>
        <b/>
        <i/>
        <u/>
        <sz val="11"/>
        <rFont val="Calibri"/>
        <family val="2"/>
        <scheme val="minor"/>
      </rPr>
      <t xml:space="preserve">predominant </t>
    </r>
    <r>
      <rPr>
        <b/>
        <sz val="11"/>
        <rFont val="Calibri"/>
        <family val="2"/>
        <scheme val="minor"/>
      </rPr>
      <t xml:space="preserve">delivery model of the intervention? </t>
    </r>
  </si>
  <si>
    <r>
      <t xml:space="preserve">Which target group does the intervention </t>
    </r>
    <r>
      <rPr>
        <b/>
        <i/>
        <u/>
        <sz val="11"/>
        <rFont val="Calibri"/>
        <family val="2"/>
        <scheme val="minor"/>
      </rPr>
      <t>predominantly</t>
    </r>
    <r>
      <rPr>
        <b/>
        <i/>
        <sz val="11"/>
        <rFont val="Calibri"/>
        <family val="2"/>
        <scheme val="minor"/>
      </rPr>
      <t xml:space="preserve"> </t>
    </r>
    <r>
      <rPr>
        <b/>
        <sz val="11"/>
        <rFont val="Calibri"/>
        <family val="2"/>
        <scheme val="minor"/>
      </rPr>
      <t xml:space="preserve">focus on? </t>
    </r>
  </si>
  <si>
    <r>
      <t xml:space="preserve">Total </t>
    </r>
    <r>
      <rPr>
        <b/>
        <sz val="11"/>
        <color rgb="FFFF0000"/>
        <rFont val="Calibri"/>
        <family val="2"/>
        <scheme val="minor"/>
      </rPr>
      <t>VRU CORE BUDGET</t>
    </r>
    <r>
      <rPr>
        <b/>
        <sz val="11"/>
        <rFont val="Calibri"/>
        <family val="2"/>
        <scheme val="minor"/>
      </rPr>
      <t xml:space="preserve"> spend on this intervention to date (this financial year) (£)</t>
    </r>
  </si>
  <si>
    <r>
      <t xml:space="preserve">Total </t>
    </r>
    <r>
      <rPr>
        <b/>
        <sz val="11"/>
        <color rgb="FFFF0000"/>
        <rFont val="Calibri"/>
        <family val="2"/>
        <scheme val="minor"/>
      </rPr>
      <t>VRU MATCH FUNDING</t>
    </r>
    <r>
      <rPr>
        <b/>
        <sz val="11"/>
        <rFont val="Calibri"/>
        <family val="2"/>
        <scheme val="minor"/>
      </rPr>
      <t xml:space="preserve"> spend on this intervention to date (this financial year) (£)</t>
    </r>
  </si>
  <si>
    <r>
      <t xml:space="preserve">Total </t>
    </r>
    <r>
      <rPr>
        <b/>
        <sz val="11"/>
        <color rgb="FFFF0000"/>
        <rFont val="Calibri"/>
        <family val="2"/>
        <scheme val="minor"/>
      </rPr>
      <t>SV DUTY FUNDING</t>
    </r>
    <r>
      <rPr>
        <b/>
        <sz val="11"/>
        <rFont val="Calibri"/>
        <family val="2"/>
        <scheme val="minor"/>
      </rPr>
      <t xml:space="preserve"> spend on this intervention to date (this financial year) (£)</t>
    </r>
  </si>
  <si>
    <t>TOTAL VRU FUNDING SPENT</t>
  </si>
  <si>
    <r>
      <rPr>
        <b/>
        <sz val="11"/>
        <color rgb="FFFF0000"/>
        <rFont val="Calibri"/>
        <family val="2"/>
        <scheme val="minor"/>
      </rPr>
      <t xml:space="preserve">TOTAL VRU FUNDING APPORTIONED </t>
    </r>
    <r>
      <rPr>
        <b/>
        <sz val="11"/>
        <rFont val="Calibri"/>
        <family val="2"/>
        <scheme val="minor"/>
      </rPr>
      <t xml:space="preserve">number of young people 24 and under this intervention has reached to date (this financial year). </t>
    </r>
  </si>
  <si>
    <r>
      <rPr>
        <b/>
        <sz val="11"/>
        <color rgb="FFFF0000"/>
        <rFont val="Calibri"/>
        <family val="2"/>
        <scheme val="minor"/>
      </rPr>
      <t>TOTAL VRU FUNDING APPORTIONED</t>
    </r>
    <r>
      <rPr>
        <b/>
        <sz val="11"/>
        <rFont val="Calibri"/>
        <family val="2"/>
        <scheme val="minor"/>
      </rPr>
      <t xml:space="preserve"> number of young people 25 and over this intervention has reached to date (this financial year). </t>
    </r>
  </si>
  <si>
    <r>
      <rPr>
        <b/>
        <sz val="11"/>
        <color rgb="FFFF0000"/>
        <rFont val="Calibri"/>
        <family val="2"/>
        <scheme val="minor"/>
      </rPr>
      <t>TOTAL VRU FUNDING APPORTIONED</t>
    </r>
    <r>
      <rPr>
        <b/>
        <sz val="11"/>
        <rFont val="Calibri"/>
        <family val="2"/>
        <scheme val="minor"/>
      </rPr>
      <t xml:space="preserve"> number of professionals trained (if applicable) this intervention has reached to date (this financial year).  </t>
    </r>
  </si>
  <si>
    <r>
      <rPr>
        <b/>
        <sz val="11"/>
        <color rgb="FFFF0000"/>
        <rFont val="Calibri"/>
        <family val="2"/>
        <scheme val="minor"/>
      </rPr>
      <t>VRU</t>
    </r>
    <r>
      <rPr>
        <b/>
        <sz val="11"/>
        <rFont val="Calibri"/>
        <family val="2"/>
        <scheme val="minor"/>
      </rPr>
      <t xml:space="preserve"> TOTAL spend per individual reached to date (£)</t>
    </r>
  </si>
  <si>
    <r>
      <rPr>
        <b/>
        <sz val="11"/>
        <color rgb="FFFF0000"/>
        <rFont val="Calibri"/>
        <family val="2"/>
        <scheme val="minor"/>
      </rPr>
      <t>SV DUTY FUNDING APPRORTIONED</t>
    </r>
    <r>
      <rPr>
        <b/>
        <sz val="11"/>
        <rFont val="Calibri"/>
        <family val="2"/>
        <scheme val="minor"/>
      </rPr>
      <t xml:space="preserve"> number of young people 24 and under this intervention has reached to date (this financial year). </t>
    </r>
  </si>
  <si>
    <r>
      <rPr>
        <b/>
        <sz val="11"/>
        <color rgb="FFFF0000"/>
        <rFont val="Calibri"/>
        <family val="2"/>
        <scheme val="minor"/>
      </rPr>
      <t>SV DUTY FUNDING APPRORTIONED</t>
    </r>
    <r>
      <rPr>
        <b/>
        <sz val="11"/>
        <rFont val="Calibri"/>
        <family val="2"/>
        <scheme val="minor"/>
      </rPr>
      <t xml:space="preserve"> number of people 25 and over this intervention has reached to date (this financial year). </t>
    </r>
  </si>
  <si>
    <r>
      <rPr>
        <b/>
        <sz val="11"/>
        <color rgb="FFFF0000"/>
        <rFont val="Calibri"/>
        <family val="2"/>
        <scheme val="minor"/>
      </rPr>
      <t>SV DUTY FUNDING APPRORTIONED</t>
    </r>
    <r>
      <rPr>
        <b/>
        <sz val="11"/>
        <rFont val="Calibri"/>
        <family val="2"/>
        <scheme val="minor"/>
      </rPr>
      <t xml:space="preserve"> number of professionals trained (if applicable) this intervention has reached to date (this financial year).  </t>
    </r>
  </si>
  <si>
    <r>
      <rPr>
        <b/>
        <sz val="11"/>
        <color rgb="FFFF0000"/>
        <rFont val="Calibri"/>
        <family val="2"/>
        <scheme val="minor"/>
      </rPr>
      <t>SV DUTY</t>
    </r>
    <r>
      <rPr>
        <b/>
        <sz val="11"/>
        <rFont val="Calibri"/>
        <family val="2"/>
        <scheme val="minor"/>
      </rPr>
      <t xml:space="preserve"> TOTAL spend per individual reached to date (£)</t>
    </r>
  </si>
  <si>
    <t>Progress since last quarter:</t>
  </si>
  <si>
    <r>
      <t xml:space="preserve">These should be the same rows as set out in your Annex E delivery plan. </t>
    </r>
    <r>
      <rPr>
        <b/>
        <sz val="11"/>
        <rFont val="Calibri"/>
        <family val="2"/>
        <scheme val="minor"/>
      </rPr>
      <t>If you have commissioned an intervention that wasn't in your delivery plan, please state clearly this is the case.</t>
    </r>
  </si>
  <si>
    <t>Please copy across the description of this intervention as agreed in your delivery plan</t>
  </si>
  <si>
    <t>If applicable, please indicate the organisation/s that is delivering this intervention.</t>
  </si>
  <si>
    <r>
      <t xml:space="preserve">Reached is defined as the number of young people who have participated or started an intervention.
</t>
    </r>
    <r>
      <rPr>
        <b/>
        <sz val="11"/>
        <color rgb="FFFF0000"/>
        <rFont val="Calibri"/>
        <family val="2"/>
        <scheme val="minor"/>
      </rPr>
      <t>[Please insert a number. You are unable to insert any text into this column]</t>
    </r>
  </si>
  <si>
    <r>
      <t>Reached is defined as the number of professionals who have participated or started training. This applies to interventions such as Trauma Informed Training</t>
    </r>
    <r>
      <rPr>
        <sz val="11"/>
        <color rgb="FFFF0000"/>
        <rFont val="Calibri"/>
        <family val="2"/>
        <scheme val="minor"/>
      </rPr>
      <t xml:space="preserve">.
</t>
    </r>
    <r>
      <rPr>
        <b/>
        <sz val="11"/>
        <color rgb="FFFF0000"/>
        <rFont val="Calibri"/>
        <family val="2"/>
        <scheme val="minor"/>
      </rPr>
      <t>[Please insert a number. You are unable to insert any text into this column]</t>
    </r>
  </si>
  <si>
    <t xml:space="preserve">Please indicate what 'type' of intervention you are delivering from the drop down options in column F (see definitions tab). If this intervention does not match one of those options, please select 'other' and submit an alternative approach in column I. </t>
  </si>
  <si>
    <t>Please see "Definitions" tab for delivery model definitions.</t>
  </si>
  <si>
    <t>Please see "Definitions" tab for group definitions.</t>
  </si>
  <si>
    <t>Please use this column to record any VRU Core funding  invested in this intervention.</t>
  </si>
  <si>
    <t>Please use this column to record any VRU match funding  invested in this intervention. Do not include any other government funding.</t>
  </si>
  <si>
    <t>Please use this column to record any SV Duty funding invested in this intervention.</t>
  </si>
  <si>
    <r>
      <rPr>
        <b/>
        <sz val="11"/>
        <color rgb="FFFF0000"/>
        <rFont val="Calibri"/>
        <family val="2"/>
        <scheme val="minor"/>
      </rPr>
      <t>FOR INTERNAL USE ONLY-</t>
    </r>
    <r>
      <rPr>
        <sz val="11"/>
        <rFont val="Calibri"/>
        <family val="2"/>
        <scheme val="minor"/>
      </rPr>
      <t xml:space="preserve"> This column is formula driven and will auto populate.</t>
    </r>
  </si>
  <si>
    <t>Please describe the progress that has been made in this invention during the relevant quarter. Include detail of any progress, successes, changes or challenges since the last quarter.</t>
  </si>
  <si>
    <t>Q1</t>
  </si>
  <si>
    <t>Q2</t>
  </si>
  <si>
    <t>Q3</t>
  </si>
  <si>
    <t>Q4</t>
  </si>
  <si>
    <t>Choices - Year 6&amp;7</t>
  </si>
  <si>
    <t>Social skills and problem solving workshops for children and staff in schools for year six and seven</t>
  </si>
  <si>
    <t>Artswork</t>
  </si>
  <si>
    <t>Social skills training</t>
  </si>
  <si>
    <t>Prevention</t>
  </si>
  <si>
    <t>Universal</t>
  </si>
  <si>
    <t>This quarter saw the pilot begin with the first school - New Horizons in Portsmouth. The inset training ran with 8 teaching staff and the workshop with children was due to run in mid July. Feedback has been recieved, both for the evaluators and the providers, and this was used to amend the programme where needed in time for September 2023 when full roll out of the programme begins. To date, 208 schools have been in contact with the providers, the majority are primary schools. 26% of the schools initiated contact with the provider, demonstrating success in raising awareness of the offer. Schools are being priortised by hot spot location in the first instance. Schools are being booked into the two year academic timetable.</t>
  </si>
  <si>
    <t>In addition to the schools delivered to, 33 schools are booked in for future sessions which includes 4 hotspot area schools
and 4 target schools.
Following successful delivery of the pilot, providers have taken learning from this and incorporated it into the main programme rollout which commenced in September. This has involved a reworking of the staff training, together with working on the final version of the animation to support workshop delivery. Establishing quality engagement with secondary schools has improved.
A cluster of 9 schools in Farnborough have signed up to the programme and intend to deliver the programme as a collective across all 9 schools. This would reach a large number of pupils.
Establishing contact with the most effective staff within schools remains a challenge.  Providers are working to mitigate that through attending headteacher forums and using existing contacts within schools from partners where possible.
The steering group took the decision to take a more targeted approach to school recruitment, focussing on 'priority schools' as well as those in violence hotspots. The process of selecting priority schools involved a selection of schools highlighted by multiagency partners including education and police leads, and specific contacts were provided to Artswork where available. Currnently, focus will be on increasing the number of priority schools enrolled into the programm with other schools beign held on a waiting list. Whilst the VRU recognises that Choices is appropriate as a primary intervention, it is a limited resource so the steering group are trying to increase the balance between higher and lower risk schools.</t>
  </si>
  <si>
    <t xml:space="preserve"> Overview of the quarter: 
o progress made 
Establishing quality engagement and bookings from Secondary's schools has improved. A change to the process of gaining distance travelled data from staff has proved highly successful with data gathered from 93% of attendees in the last quarter. Average knowledge and confidence in staff increased.
Pupil workshop availability for 2024/25 academic year has now been published to schools, with some schools becoming more receptive to 
Choices as they realise that there is more time built into implementation of the lesson plans. 50 pupil sessions have already been booked for the next academic year. 
o successes 
Engagement and on-boarding of hot spot and target schools has continued to grow. This has been particularly prevalent amongst Secondary schools. Staff training delivery has continued to go smoothly with high staff engagement and positive feedback received, as above. The first block of pupil workshops has been successfully completed with feedback from schools being that pupils 
found it highly engaging.
•	Number of schools in serious violence hotspot areas engaged with: 12
•	Number of target schools engaged with: 15
•	Number of schools booked in for future sessions: 42. Includes 9 hot spot schools. Includes 9 target schools.
ITV Regional news completed a piece on Choices at the Parkgate pupil workshops, which helped provide wider publicity. 
Choices promotion in the Safeguarding newsletter has helped to prompt contact from a number of schools.
Challenges
Establishing contact with the most effective staff within schools remains a continuing challenge. 
Some schools – particularly Secondaries – have been struggling to release the number of staff they wished to attend the training.  We therefore have amended our model to provide a flexible option of schools splitting their staff across different staff training, taking place in close timeframes.
This will increase the impact on young people and teaching staff that live and work in areas of higher risk of serious violence.</t>
  </si>
  <si>
    <t xml:space="preserve">Choices - the steering group agreed to open up referral pathways to Portsmouth Schools and focus on two specific secondary schools and encourage them to invite along the feeder schools to attend.
Risks include high staff absence, due to illness, which led to 3 schools being unable to attend the Staff Training at short notice.  This led to 8 pupil workshops needing to be cancelled at short notice and there was no opportunity for these to be used by other schools.   In addition, another school had to cancel their workshops with 2 days notice due to exceptionally high levels of staff absenteeism.  This lead to an additional 12 workshops being cancelled, that we were unable to re-utilise.
Steering group has been working hard to support Project and evaluator in evolving the process in order to achieve successful impact evaluation.  There has been significant issues in getting schools to commit to the evaluation due to stress, sickness and lack of capacity.  An agreement has been reached between evaluation partner. provider and the VRU.
Feedback from school include:
Compass School: “I just wanted to say thank you for todays workshops. The practitioners were amazing and our students engaged really well.  It is a rarity that our young people warm to strangers like they did today.  I was amazed that they were able to get our kids role playing and in costume! Looking forward to next week's session.
Fordingbridge Juniors: “The activities are thought provoking and have made me think more deeply about issues.”  “What a refreshing and effective approach to support young people with the learning journey.” “Really useful, great ideas for how to deal with tricky conversations in the classroom.
Overwhelming positive feedback from both staff and children on the programme. 
All parties are working incredibly hard to mitigate risk at every level. </t>
  </si>
  <si>
    <t>A&amp;E Navigators</t>
  </si>
  <si>
    <t>Youth Workers in A&amp;E offering support to under 25 year olds in the Hospital and through social prescribing in the community.</t>
  </si>
  <si>
    <t xml:space="preserve">No Limits </t>
  </si>
  <si>
    <t>Early Intervention</t>
  </si>
  <si>
    <t>Potentially high risk</t>
  </si>
  <si>
    <t xml:space="preserve">Outputs:  There were 1482 interactions in total. Of the 449 YP reached, 216 were supported through Social Prescribing. 42% of the CYP seen are in the 19+ yrs age bracket, this is more than any previous and is largely due to the increased communication and relationship with the ED adults' teams.
The mental health pain scale showed that CYP seen in ED stared with an average score of 9 and this was reduced to an average of 6 after an intervention with a YW. 89% of YP scores reduced, 9% stayed the same and 2% increased. The SWEMWBS is also used for progress but follow up questionnaires are not being completed, with only three 6/12 week forms returned. No Limits are looking forward to working with evaluators on more effective ways of measuring progress.
Similar to previous periods, hot topics for the team included long term absence resulting in resignation and recruitment. Secondly, long DBS wait times.
Key presenting issues self-harm and suicidal ideation were seen across all sites. This has been linked in part to the exam period.
Although the majority of presenting issues represent risk factors for violence, there are reports of some pertinent linked incidents this quarter. There has been an increase in substance misuse, particularly with looked after children, with cases of YP who are extremely vulnerable and exposed to exploitation through grooming with drugs by other older teenagers and adults. Information has been given that there have been incidents of youth violence, which have not resulted in ED attendance. This raises concerns around CYP needing support and No Limits have responded and contacted education settings to offer a drop-in session to support YP in a SP capacity, as well as ad hoc 1:1 sessions for emotional support and wellbeing.
Information and data: new email inboxes have been created for each specific site to streamline information and CTC (consent to contact) forms coming into the service.
Within the 111 service communication between services is strong and No Limits has access to the triage notes made by 111 as well as the triage nurse to identify more information when needed.
This quarter, No Limits have focussed on an action plan for the IOW as it was lacking in support and resource. This has involved the staff from the mainland coming to the Island one day each, recruiting one permanent staff member and one addtitional bank staff member. There has been a lot of work towards developing relationships with partners in the health service and improving comms so it is clear how to refer young people. All this has resulted in higher numbers of young people being referred. There is now a full compliment of staffing and they anticiape referrals picking up further in Q2.
Trends have been seen on the island of CYP overdosing on Sundays so No Limits have responded by situating a staff member in ED on Sundays and Mondays to support.
QA hospital in Portsmouth are undergoing work to identify which schools’ pupils are attending that have been assessed multiple times in order to provide specific training, such as around self-harm etc. This may provide a model example for the Island to follow as some schools appear not to be engaging with mental health services.
There was an incident on one ED where a YW was attached by a patient in crisis. No Limits dealt with this in a trauma informed way, offering support to the YP with some days of leave, the support of the Employee Assistance Programme and targeted clinical supervision. Further to requests and recent incidents, Challenging Behaviour/De-escalation training was sourced and booked for Q2.
</t>
  </si>
  <si>
    <r>
      <rPr>
        <sz val="11"/>
        <color rgb="FF000000"/>
        <rFont val="Calibri"/>
        <family val="2"/>
        <scheme val="minor"/>
      </rPr>
      <t xml:space="preserve">Outputs:  There were 1179 interactions in total. Of the 492 YP reached, 227 were supported through Social Prescribing.
Key presenting issues across sites were: self-harm and anxiety, followed by suicidal ideation, overdose and mental health issues.
These issues have been linked to the return to school in September. There was a drop in YP seen during the summer holidays, with this expected rise in September due to the impact on mental health of the pressure of returning to education. Minimal pastoral support in school was highlighted by YP, particularly in Hampshire EDs. This is leading to a decline in school attendance which is a significant risk factor for involvement in violence.
Isle of Wight have seen concerns around youth-on-youth violence but YP are not willing to come forward and discuss this with professionals.
As previously, </t>
    </r>
    <r>
      <rPr>
        <b/>
        <sz val="11"/>
        <color rgb="FF000000"/>
        <rFont val="Calibri"/>
        <family val="2"/>
        <scheme val="minor"/>
      </rPr>
      <t>Hampshire</t>
    </r>
    <r>
      <rPr>
        <sz val="11"/>
        <color rgb="FF000000"/>
        <rFont val="Calibri"/>
        <family val="2"/>
        <scheme val="minor"/>
      </rPr>
      <t xml:space="preserve"> EDs have seen eating disorders as a key presenting issue. </t>
    </r>
    <r>
      <rPr>
        <b/>
        <sz val="11"/>
        <color rgb="FF000000"/>
        <rFont val="Calibri"/>
        <family val="2"/>
        <scheme val="minor"/>
      </rPr>
      <t>Portsmouth</t>
    </r>
    <r>
      <rPr>
        <sz val="11"/>
        <color rgb="FF000000"/>
        <rFont val="Calibri"/>
        <family val="2"/>
        <scheme val="minor"/>
      </rPr>
      <t xml:space="preserve"> reported increased numbers of YP presenting who are in the care of the LA, with </t>
    </r>
    <r>
      <rPr>
        <b/>
        <sz val="11"/>
        <color rgb="FF000000"/>
        <rFont val="Calibri"/>
        <family val="2"/>
        <scheme val="minor"/>
      </rPr>
      <t>Hampshire</t>
    </r>
    <r>
      <rPr>
        <sz val="11"/>
        <color rgb="FF000000"/>
        <rFont val="Calibri"/>
        <family val="2"/>
        <scheme val="minor"/>
      </rPr>
      <t xml:space="preserve"> seeing YP with a background in foster care presenting due to substance misuse. This is also linked to school exams. </t>
    </r>
    <r>
      <rPr>
        <b/>
        <sz val="11"/>
        <color rgb="FF000000"/>
        <rFont val="Calibri"/>
        <family val="2"/>
        <scheme val="minor"/>
      </rPr>
      <t xml:space="preserve">Portsmouth </t>
    </r>
    <r>
      <rPr>
        <sz val="11"/>
        <color rgb="FF000000"/>
        <rFont val="Calibri"/>
        <family val="2"/>
        <scheme val="minor"/>
      </rPr>
      <t xml:space="preserve">report 10% of presentations as patients readmitting following overdose upon release, it is unclear whether these overdoses were deliberate. YWs work with CAMHS for long term safety planning. A majority of YP presenting to 111 are neurodivergent in some form.
The mental health pain scale showed that CYP seen in ED stared with an average score of 8 and this was reduced to an average of 5 after an intervention with a YW. 92% of YP scores reduced, 8% stayed the same and 0% increased.
79% YP rated contact with youth worker in ED as 'excellent'. 70% stated 'yes a bit'- to the support in ED helped them to feel better about themselves. 86% stated 'yes a bit'- to the support in ED helped them to feel more positive about the future. 56% stated 'yes a lot'- to the support in ED helped them to think about their options.
Significant multiagency working has been seen this quarter: during a major incident No Limits were alerted early which enabled them to ensure youth workers were present whilst the YP were in ED. Meetings and relationships have been built with local support organisations. Regular meetings have been put in place with CAMHS, including to encourage information sharing opportunities. Work has been done with education settings which aims to help put support plans in place. Liasison occurred with Childrens Services. Arrangements for the consent to contact process, for No Limits to initiative contact with YP, have been established through the Island Learning Centre. Relationship building between teams and the Adult ED in Portsmouth has lead to an increase in over 19 year olds beign referred. The service has been showcased to GPs.
</t>
    </r>
    <r>
      <rPr>
        <b/>
        <sz val="11"/>
        <color rgb="FF000000"/>
        <rFont val="Calibri"/>
        <family val="2"/>
        <scheme val="minor"/>
      </rPr>
      <t xml:space="preserve">
</t>
    </r>
    <r>
      <rPr>
        <sz val="11"/>
        <color rgb="FF000000"/>
        <rFont val="Calibri"/>
        <family val="2"/>
        <scheme val="minor"/>
      </rPr>
      <t xml:space="preserve">In response to previous incidents, staff received challenging behaviour/de-escalation training and new serious incident reporting guidelines have been introduced.
Internet connection issues through the entire quarter are detreminetal as staff can only access hospital visitor wifi. This has impacted administration efficiency and reduced the number of YP able to be seen. Other options have been explored but poor network connection means these are also not feasible e.g. phone tethering.
</t>
    </r>
  </si>
  <si>
    <t>Outputs:  There were 2060 interactions in total.  Of the 638 YP reached, 358 were supported through social prescribing.
This quarter No Limits have made a real effort to increase their social media presence and raise awareness with young people. The end of this quarter saw the beginning stages of a volunteer model for the service, at two hospitals for a trial period.
Main presenting issues have remained fairly consistent with previous quarter which were:  overdose, self-harming, suicidal ideation and eating disorders.  In December the 'presenting issues' for ED and Social Prescribing have been expanded to include own violent behaviour, drug related harm, domestic abuse and victim of crime. These capture themes observed by youth workers in conversation with YP, and are broader than the issue bringing them to the ED. These issues should be better reflected in the Q4 data. 
In Southampton there has been over double the usual number of CYP aged over 19 this quarter and 61% of CYPs are female, which is 10% higher than the previous quarter.  In Southampton an increase was reflected this quarter for number of YP's seen as victims of crime and victims of domestic abuse/sexual abuse.   
In December via a neighbourhood alert they were able to pick up an incident report in relation to a YP that had been stabbed and with a quick response were able to engage and support during their stay.  
Portsmouth saw a decrease in the number of YPs seen due to staff sickness.  This should come back up in Q4 as the member of staff has returned to work.  There have been challenges at Portsmouth with suitable space to work within the hosptial.  This has been overcome by an agreement with CAMHS that their space can be shared.
Basingstoke and Winchester have seen the usual presenting issue around eating disorders.  There have been 18 recuring YPs in relation to eating disorders and linked suicide attempts.  There have been a number of YPs commenting on the negative impact of social media which exacerbates low mood.
IoW has seen several YP this quarter relating to violence and crime, particularly around physical and emotional abuse in the home.
111 - there have been almost double the number of interactions with YP compared to Q2.
CYP seen in ED started with an average score of 8 on the Mental Health Pain Scale and this was reduced to an average of 5 after an intervention with a YW with 83% of YP scores reducing, 12% staying same and 5% increasing</t>
  </si>
  <si>
    <t>Over the last quarter we have implemented a restructure to our Social Prescribing (SP) sessions. With a clear structure of 4 sessions, clear expectations of the sessions and using goal based outcomes, measuring the progress of each session and monitoring success and completion. The team have found this very beneficial when working with young people as the sessions are more structured and focus on the key areas the CYP needs support with, rather than ‘check in’s’. This has shown that we are able to support more CYP and those working with us, have a clear end goal in mind and expectations are set for what social prescribing is and aims to achieve. 
This quarter we have been working to finalise our volunteer model for the Emergency Department and have successfully recruited one volunteer for Basingstoke and one for Southampton. Both are due to start work with the team in April 2024.
LJM Evaluation – Meetings have taken place with HY, CTP, Beccy Harrison and Nadia Butler around data collection and successful project interviews with the team took place in February. 
We have had a number of training sessions this quarter, including a No Limits CPD day for all delivery staff, focusing on Trauma Informed Practice and understanding ROTH (Risk Outside The Home). This was well received by the team and we are now looking to hold a team away day/CPD day later in the year.</t>
  </si>
  <si>
    <t>RESET; Custody Intervention</t>
  </si>
  <si>
    <t>Voluntary Custody Intervention for 18-25 year olds to divert offenders from criminality and into education, training or employment</t>
  </si>
  <si>
    <t>Society of Saint James</t>
  </si>
  <si>
    <t>Pre-court diversion</t>
  </si>
  <si>
    <t>Desistence</t>
  </si>
  <si>
    <t>Involved in violence/crime</t>
  </si>
  <si>
    <t xml:space="preserve">All custody partners are aware of RESET and its remit. An agreement has been made between the service provider, HLDS, Arrest Referral and Drug Test on Arrest to complement each other’s services with a reciproval approach to referring to each others services to provide a whole systems approach.
The service provider has recruited three of the four RESET Navigators and is confident about filling the fourth post. A contingency plan is in place in this location to allow referrals to be accepted. Two of Navigators are already in post and awaiting police vetting.
Four referrals were received. Contact with the YP proved difficult. One YP's family did have contact and he was identified as needing support with ETE. However he has now moved out of area. Advice was given at the request of his family for support services in the new area.
The four RESET referrals received this quarter all came from the Southampton Custody Suite. The navigators are taking referrals by email from custody and have recently started making calls into suites every other day to enquire whethre any u25s currently in custody may be appropriate for referral. To maximise referrals the VRU has pushed out referral opportunities from police in the community, namely Priority Crime Teams and the Violent Crime Taskforce. The provider is pleased to have multiple referral pathways.
The team have been in the community, introducing the RESET service and its aims and building relationships with substance misuse services. The new staff have been building a directory of services within each of their respective areas.
Steering group meetings are continuing with the second of 4 monthly meetings being held on 28/06/2023. The meetings are well attended from all stakeholders in custody. An agenda and minutes are provided for each meeting. </t>
  </si>
  <si>
    <t xml:space="preserve">The seven YP reached all had an interaction with a RESET navigator in quarter two. The four individuals from quarter one have been removed from the figure as they no longer meet the requirement for 'reach' within RESET.
Progress made  
The service provider, The Society of St James (SSJ) had a successful period working closely with the VRU and the VRU’s RESET Steering group in the development of RESET. The purpose of the Steering Group is to establish and embed RESET and its referral pathway into the Custody teams and to develop relationships with all relevant Custody Inspectors and partnership agencies.
Staffing 
RESET is now fully staffed, two RESET Navigators for Southampton and Basingstoke areas are in post, with the Portsmouth and the Isle of Wight recruitments waiting until their Police Vetting returns before serving their notices to their current providers. SSJ continues covering the Portsmouth area with its contingency plan of using other Criminal Justice Recovery Workers. 
SSJ used quarter 2 to visit all partner organisations such as Inclusion &amp; Catch 22 hubs, Change, Grow, Live (CGL), No Limits, establishing the SPOCS within Police Priority Crime Teams to get known and inform organisations and agencies who they are and what RESET is. SSJ have also used this time to deepen relationships with Probation’s High harm Team. they already have excellent relationships with Probation through Criminal Justice contracts for IOM. 
SSJ have visited Basingstoke and Southampton Custody. Police Inspectors have been very welcoming, its allowed the relevant RESET Navigator for that area, SSJ Service Manager and the VRU Manager to physically view the areas of work, assess the office space and use of interview rooms with a view of asking the Detention Officer to move detainees between their cell and an interview room to engage and assess the detainee. RESET agreed to accept referrals from the Violent Crime Taskforce. There are a number of 18-25 year olds in Hampshire who have either committed a violent offence or are on the cusp of violence that the Police are monitoring. SSJ have agreed to keep an eye on the non-custody referrals, at least in the short term with a view of reviewing the pathway in due course. All are in agreement that once the Custody work starts (when the vetted Navigators are based in custody), this must be a priority, though SSJ are also keen to work with young people that would benefit from the service from a non-custody setting. 
SSJ have agreed and signed the Information Sharing Agreement with Hampshire and Isle of Wight Constabulary as well as Thames Valley Constabulary. This will allow sharing of service user’s personal identifiers with the Police analyst, to track, monitor and assess whether RESET is having an impact on reducing offending. 
Performance 
Of the 13 YP’s referred in Q2 period, 6 were closed, 4 failed to engage even though SSJ repeatedly tried to make contact. 2 were declined due to unacceptable risk due them being a MAPPA. SSJ have since reflected on the closed cases and agreed with the Probation Officer that they will re-refer one of them. The staff assumed SSJ didn’t accept MAPPA cases due to the multi-agency wrap around service already in place, however it might be that RESET can bring a lot of value to the multi-agency approach to the support and management of the offender and so ideally SSJ should not be closed off to accepting MAPPA referrals. If accepting referrals from the High Harm Teams, it’s highly likely many of those will be MAPPA and the team now understand the RESET criteria much better. The RESET Service manager and the staff team and have decided that, providing the VRU manager agrees, they will assess MAPPAs case by case. Of the remaining 7 YP’s open to RESET, SSJ are supporting 4 in the community and still trying to engage the remaining 3. </t>
  </si>
  <si>
    <r>
      <t xml:space="preserve">RESET has made good progress in Q3, both in delivery of the service in police custody and the number of 18-25 year olds engaging.  Now that the service is embedded in custody, the focus is on maintaining the engagement from custody through to the community.
The two navigators in Southampton and Portsmouth are established, unfortunately the Basingstoke navigator has resigned however this post has been swiftly recruited to.  The IoW navigator starts at the beginning of February. Moving into the Q4 period, RESET will be a complete team of 4 navigators.
An identified cohort of habitual knife carriers are being offered the intervention from Q3.
There were 65 new service users in Q3 and 33 individuals in total receiving support from RESET.
</t>
    </r>
    <r>
      <rPr>
        <u/>
        <sz val="11"/>
        <rFont val="Calibri"/>
        <family val="2"/>
        <scheme val="minor"/>
      </rPr>
      <t xml:space="preserve">Success
</t>
    </r>
    <r>
      <rPr>
        <sz val="11"/>
        <rFont val="Calibri"/>
        <family val="2"/>
        <scheme val="minor"/>
      </rPr>
      <t xml:space="preserve">Engaging YPs in custody and being able to sustain that engagement in the community and support them through 1-1s and referring them into services according to their needs.
</t>
    </r>
    <r>
      <rPr>
        <u/>
        <sz val="11"/>
        <rFont val="Calibri"/>
        <family val="2"/>
        <scheme val="minor"/>
      </rPr>
      <t xml:space="preserve">Challenges
</t>
    </r>
    <r>
      <rPr>
        <sz val="11"/>
        <rFont val="Calibri"/>
        <family val="2"/>
        <scheme val="minor"/>
      </rPr>
      <t>One of the challenges is being slightly over capacity with the established Southampton and Portsmouth navigators' caseloads.  Work is underway to establish which cases can be appropriately closed to make room to accept new referrals.
Police custody have introduced a new universal referral form for all services available in custod. This is a positive move as this will more reliably pick up referrals when the navigators are not in situ, making it possible to offer the service to all young people that come into custody and meet the criteria.</t>
    </r>
  </si>
  <si>
    <t>The RESET Navigator for the Isle of Wight – started in post on 02/02/2024. It was a slow start initially for her and although she lives on the IoW and is very knowledgeable / experienced from previously working in the homeless services, she had to adjust to working from scratch with a new service with no YP on the caseload and working in a very small Police station with initially not a high throughput of under 25’s being arrested in comparison to the mainland.  We knew this would be the case and is why the VRU awarded SSJ grant funding for 0.5 FTE Navigator instead of 1 FTE. However, our IOW Navigator has worked hard to forge good relationships with the Police custody team and young offenders being arrested and after a few weeks this materialised into her having a full caseload open.
The quarter 4 period certainly felt as though we progressed as a service, both in the delivery of the service in Police custody and the number of 18-25 year olds engaged. The data has continued to improve through collaboration with the VRU, and we have accepted all requests and amends by the VRU’s Police analyst on how the quarterly report is presented / submitted, allowing a much clearer picture at every stage of the young person’s journey with RESET. In turn this is making the data much clearer for us to understand and manage service delivery accordingly. 
We had a 75% increase in the number of new referrals received in Q4 compared to the Q3 period, accepting 176% more referrals in Q4 compared to previous quarter. This is a vast improvement to numbers being referred into the service from the front end and testament to all teams involved in making those referrals.
YP’s benefit from the relationship with a Navigator hugely, it’s the conformation, permission they are looking for from us, that yes you can have that, you can voice your opinion on this, you can challenge or change the way you do this. YP’s want that professional relationship, they want your advice, the listening ear... One YP told a Navigator, I have totally dealt with that issue all based on your advice.  And that’s powerful, it’s progress, it’s allowing young offenders the confidence that they can make better decisions that lead to better outcomes for themselves.
We have hit a snag with the new recruit for the Basingstoke RESET Navigator post. The applicant's Police vetting was declined by Warwickshire Police who processed her vetting. They decided to appeal the decision as felt it was unfair and we are hopeful they will be able to provide more information and clarity to the issue as to why it was declined.  The appeal was going to be heard on 28/04/2024, this has now been bought forward to 16/04/2024.</t>
  </si>
  <si>
    <t>Trauma Informed Practitioners (TIPs)</t>
  </si>
  <si>
    <t>Trauma Informed Practitioners (TIPs) patroling with Response and Patrol police teams. TIPs support police to culturally embed trauma informed policing, based upon reflective practice. Separate trauma informed training sessions also delivered.</t>
  </si>
  <si>
    <t>Rock Pool</t>
  </si>
  <si>
    <t xml:space="preserve">
Trauma-informed training and service redesign</t>
  </si>
  <si>
    <t>Note: age of YP reached sometimes involves a judgment from TIPs as the live police response environment does not always allow for age enquiry. Number of professionals trained captures the Response and Patrol officers reciving ongoing support from the TIPs. Officers attending on-off training sessions will be added when training has been delivered. 
Delivery of this intervention began in May with two TIPs working in Waterlooville and having received training by Rockpool. Two additional TIPs have been recruited and are currently in the vetting process. As the intervention aims to achieve cultural change within policing teams, it is not focussed solely on young people, but all interactions with the public. Progress towards this outcome will be demonstrated through the external evaluation. Monitoring data captures specific interactions with members of the public throughout the quarter. All interactions have the potential to influence young people indirectly, such as those which influence their family. This quarter the data demonstrates that TIPs observed 91 police incidents (not including observing BWV footage). There have been interactions with young people under 25 years and also interactions involving risk factors for crime and violence including domestic abuse, weapons, mental health issues and substance misuse. Figures are low due to only capturing the first two months of this new intervention therefore trends are not informative at this stage. Although the TIPs have encountered some challenges around a lack of understanding from officers of the TIP role and some resistance, they are building rapport and moving past this to feel more a part of their teams. Rock Pool staff will also advise TIPs on how to describe their role effectively to officers. The TIPs are seeing officers engaging, asking questions, asking for guidance, volunteering updates on previous incidents and offering for TIPs to review BWV footage or PPN1s of their own initiative. Although this is an early stage, TIPs have already observed some good trauma informed practice, had reflective conversations and discussions around officer self-care. Limited time between incidents is a challenge and has led to reflective conversations being informal so far. Working with multiple different teams means there can be a big delay between working with the same team which is a challenge. The Rock Pool supervision model was not found to fit working with the TIP’s but this gave police Supt. an opportunity to create something bespoke with the TIPs.
Dates for TI training sessions have been arranged for next quarter.</t>
  </si>
  <si>
    <r>
      <t xml:space="preserve">Note: age of YP reached sometimes involves a judgment from TIPs as the live police response environment does not always allow for age enquiry. Number of professionals trained captures the number of officers receiving training plus the Response and Patrol officers reciving ongoing support from the TIPs (the latter will not be double counted each quarter). Number of people reached captures all individuals present at the incident.
</t>
    </r>
    <r>
      <rPr>
        <u/>
        <sz val="11"/>
        <color rgb="FF000000"/>
        <rFont val="Calibri"/>
        <family val="2"/>
        <scheme val="minor"/>
      </rPr>
      <t>Summary:</t>
    </r>
    <r>
      <rPr>
        <sz val="11"/>
        <color rgb="FF000000"/>
        <rFont val="Calibri"/>
        <family val="2"/>
        <scheme val="minor"/>
      </rPr>
      <t xml:space="preserve"> 238 police incidents were observed. Some incidents relate to risk factors for involvement in violence, albeit a relatively small number: domestic abuse, exploitation, weapons, county lines, mental health, drugs and alcohol, young people being booked into custody. 
</t>
    </r>
    <r>
      <rPr>
        <u/>
        <sz val="11"/>
        <color rgb="FF000000"/>
        <rFont val="Calibri"/>
        <family val="2"/>
        <scheme val="minor"/>
      </rPr>
      <t xml:space="preserve">Positives: </t>
    </r>
    <r>
      <rPr>
        <sz val="11"/>
        <color rgb="FF000000"/>
        <rFont val="Calibri"/>
        <family val="2"/>
        <scheme val="minor"/>
      </rPr>
      <t xml:space="preserve">There has been lots of support for TI approach in policing. Officers are asking for TIP's input during reflective practice after an incident and for PPN1s. They are wanting to try different approaches to the same individuals when encountering them in the future. When officers have displayed good TI practice the TIPs have been able to give positive feedback which reinforces the behaviour and officers have responded well to this. Officers are also discussing potential scenarios of needing to challenge colleagues if a TI approach has not been taken and an example was given of an officer doing this. Officers are understanding the need for further support for individuals they encounter and reflecting this in PPNs. TIPs have collaborated with other teams including children's MASH to understand what they want to see in PPNs and the MASH will feedback positive PPNs to encourage officers. There was recognition from an officer that TIP support may be beneficial for the officers' mental health, and other officers have opened up about challenges they face in this area. TIPs have observed a diverse range of incidents, giving the opportunity for police to adapt and apply their TI knowledge in different scenarios and in response to different needs. 
</t>
    </r>
    <r>
      <rPr>
        <u/>
        <sz val="11"/>
        <color rgb="FF000000"/>
        <rFont val="Calibri"/>
        <family val="2"/>
        <scheme val="minor"/>
      </rPr>
      <t xml:space="preserve">Challenges: </t>
    </r>
    <r>
      <rPr>
        <sz val="11"/>
        <color rgb="FF000000"/>
        <rFont val="Calibri"/>
        <family val="2"/>
        <scheme val="minor"/>
      </rPr>
      <t xml:space="preserve">Despite evident support, there is still resistance to a TI approach from some shifts. TIP have recognised a negative view of YP amongst officers and the need to move this towards recognition of the YP's vulnerabilities instead. There has been low morale amongst officers due to change within the force and changed/increased work load. TIPs have adapted their manner of approaching officers whlist avoiding increasing their workload. A particular incident of practice not being trauma informed was highlighted and the TIP planned to reflect on this with officers at an appropriate time. </t>
    </r>
  </si>
  <si>
    <r>
      <t xml:space="preserve">Note: age of YP reached sometimes involves a judgment from TIPs as the live police response environment does not always allow for age enquiry. Number of professionals trained captures the number of officers receiving training plus the Response and Patrol officers receiving ongoing support from the TIPs (the latter will not be double counted each quarter). Number of people reached captures all individuals present at the incident.
</t>
    </r>
    <r>
      <rPr>
        <u/>
        <sz val="11"/>
        <color rgb="FF000000"/>
        <rFont val="Calibri"/>
        <family val="2"/>
        <scheme val="minor"/>
      </rPr>
      <t>Summary:</t>
    </r>
    <r>
      <rPr>
        <sz val="11"/>
        <color rgb="FF000000"/>
        <rFont val="Calibri"/>
        <family val="2"/>
        <scheme val="minor"/>
      </rPr>
      <t xml:space="preserve"> 178 police incidents were observed by TIPs. Incidents related to risk factors for involvement in violence this quarter include: exploitation, weapons, mental health issues, substance misuse, domestic abuse and young people missing (return home interviews observed). TIPs continue to deliver reflective practice sessions with officers. The TIPs have decided to design a new rota to spend more time with less shifts (two shifts each, instead of five) which they feel will impact positively, giving them the chance to focus more closely on the teams and tackle more challenging conversations. The third TIP has now been recruited. The Home Office visited the TIPs which was a wonderful opportunity for the Home Office to further understand the intervention delivery, the provider (Rockpool) and the external evaluation. One officer who receives TIPs support spoke about this experience which was a very positive reflection on the impact of the service. The TIPs found this a confidence boost.
</t>
    </r>
    <r>
      <rPr>
        <u/>
        <sz val="11"/>
        <color rgb="FF000000"/>
        <rFont val="Calibri"/>
        <family val="2"/>
        <scheme val="minor"/>
      </rPr>
      <t xml:space="preserve">Positives:
</t>
    </r>
    <r>
      <rPr>
        <sz val="11"/>
        <color rgb="FF000000"/>
        <rFont val="Calibri"/>
        <family val="2"/>
        <scheme val="minor"/>
      </rPr>
      <t xml:space="preserve">TIPs have had more conversations with officers about their own experiences of micro-traumas/vicarious traumas and how to manage this. The TIPs reported an instance of positive feedback from a member of the public about an officer which was able to be passed on and which the receiving officer found encouraging, stating that it helps to reconnect them with their reasons for joining the force. This represents the positive impact that TI practice can have on the officers themselves which may in turn improve their resilience when dealing with the public. TIPs report seeing some high quality trauma informed work from officers. Officers are actively asking for feedback and advice from the TIPs, demonstrating that they are engaged with the support and learning and they can provide. Officers have described changes they want to make or have made, including being more patient with young people and explained that the TIPs presence has made them more aware of a child’s experience and subsequently how they worded a PPN form. TIPs feel ‘part of the team’ and better embedded with their shifts.
</t>
    </r>
    <r>
      <rPr>
        <u/>
        <sz val="11"/>
        <color rgb="FF000000"/>
        <rFont val="Calibri"/>
        <family val="2"/>
        <scheme val="minor"/>
      </rPr>
      <t xml:space="preserve">Challenges:
</t>
    </r>
    <r>
      <rPr>
        <sz val="11"/>
        <color rgb="FF000000"/>
        <rFont val="Calibri"/>
        <family val="2"/>
        <scheme val="minor"/>
      </rPr>
      <t>It is challenging for the TIPs to support officers who are stressed and exhausted by demand as TIPs, however officers are still asking for feedback from the TIPs. There can be quiet times in between incidents which the TIPs find uncomfortable as they cannot assist with the busy officers around them. They have addressed this by exploring the possibility of reviewing PPNs related to incidents other than those they have attended. Where there have been less significant incidents to attend the TIPs have ensured that they are considering smaller, day to day example of TI practice and have produced mini case studies to feedback to officers on these.</t>
    </r>
  </si>
  <si>
    <r>
      <t xml:space="preserve">Note: age of YP reached sometimes involves a judgment from TIPs as the live police response environment does not always allow for age enquiry. Number of professionals trained captures the number of officers receiving training plus the Response and Patrol officers receiving ongoing support from the TIPs (the latter will not be double counted each quarter). Number of people reached captures all individuals present at the incident.
</t>
    </r>
    <r>
      <rPr>
        <u/>
        <sz val="11"/>
        <rFont val="Calibri"/>
        <family val="2"/>
        <scheme val="minor"/>
      </rPr>
      <t>Summary:</t>
    </r>
    <r>
      <rPr>
        <sz val="11"/>
        <rFont val="Calibri"/>
        <family val="2"/>
        <scheme val="minor"/>
      </rPr>
      <t xml:space="preserve"> 227 police incidents were observed this quarter. Incidents related to risk factors for involvement in violence this quarter include: domestic abuse, exploitation, weapons, county lines, mental health, substance misuse.
</t>
    </r>
    <r>
      <rPr>
        <u/>
        <sz val="11"/>
        <rFont val="Calibri"/>
        <family val="2"/>
        <scheme val="minor"/>
      </rPr>
      <t xml:space="preserve">Positives:  </t>
    </r>
    <r>
      <rPr>
        <sz val="11"/>
        <rFont val="Calibri"/>
        <family val="2"/>
        <scheme val="minor"/>
      </rPr>
      <t>A new TIP has started in post.
As planned, TIPs have started a new shift pattern. Seeing less shifts has allowed them to feel a bigger sense of belonging to the team.
TIPs give examples of an individual who has shown a difference in engagement based on officers' approach.</t>
    </r>
    <r>
      <rPr>
        <u/>
        <sz val="11"/>
        <rFont val="Calibri"/>
        <family val="2"/>
        <scheme val="minor"/>
      </rPr>
      <t xml:space="preserve">
</t>
    </r>
    <r>
      <rPr>
        <sz val="11"/>
        <rFont val="Calibri"/>
        <family val="2"/>
        <scheme val="minor"/>
      </rPr>
      <t xml:space="preserve">Officers are discussing jobs with TIPs that TIPs have not attended, allowing TIPs to read the PPN and potentially watch BWV. This has subsequently allowed them to provide some reflective feedback to officers even if they haven’t attended the job with them. Officers continue to approach TIPs to discuss jobs, demonstrating an understanding of the TIPs role and of the importance of a TI approach.
TIPs have produced crib sheets with alternative language to use when writing PPNs. Officers have highlighted feeling it difficult to challenge other officers lack of TI practice. This has highlighted an opportunity for TIPs to reflect on this with officers.
TIPs have highlighted a desire to share examples of TI practice with more senior officers, as officers feel that their practice is judged on outcomes as opposed to 'soft' outcomes. Some officers have low morale and feel undervalued. TIPs are exploring opportunities. Officers are grateful for positive feedback from the TIPs.
Sgts have expressed interest in understanding trauma informed supervision better and are open to receiving feedback from TIPs about good practice that they have observed and Sgts can use this is 121s.
</t>
    </r>
    <r>
      <rPr>
        <u/>
        <sz val="11"/>
        <rFont val="Calibri"/>
        <family val="2"/>
        <scheme val="minor"/>
      </rPr>
      <t>Challenges:</t>
    </r>
    <r>
      <rPr>
        <sz val="11"/>
        <rFont val="Calibri"/>
        <family val="2"/>
        <scheme val="minor"/>
      </rPr>
      <t xml:space="preserve"> Under staffing in the force means that there are instances where TIPs are not able to go on jobs as teams have been so short. Some officers have commented that they don't know what the TIPs 'do'. In response, TIPs have created a short presentation to use in briefings to remind shifts what TI policing is and what the TIPs role is. 
Officers are expressing low moreale, with some considering a change to their role of career. This appears to impact on their views and language when describing jobs or the individual's encountered. TIPs have been able to direct some officers towards support resources.</t>
    </r>
  </si>
  <si>
    <t>Pitch Up and Play Football</t>
  </si>
  <si>
    <t>Establishes a new open-access weekly football session in Ringwood, based at the new Community Hub site in line with peak ASB spikes, to actively tackle this socio-economic issue and raise aspirations of young people.</t>
  </si>
  <si>
    <t>AFC Bournemouth Community Sports Trust</t>
  </si>
  <si>
    <t>Sports programme</t>
  </si>
  <si>
    <t>N/A</t>
  </si>
  <si>
    <t>To be delivered from Q3</t>
  </si>
  <si>
    <t>The focus this quarter has been to start 'Pitch up and Play' weekly sessions in the new area of Ringwood.  Weekly football sessions commenced in October 23 and have seen significant growth with 77 young people attending on Monday and Friday evenings.  The open-access sessions are being delivered to impact particularly within areas of social deprivation in the area.  They continue to aim to work closely with police neighbourhood teams and run sessions in line with peak ASB times.  They are continuing to raise awareness through promotional material within local schools and community centres.  100% of those attending have said they are feeling physically fitter since attending the sessions.  Some parental feedback was received regarding their son looking forward to the sessions each week and his behaviour having improved at school.</t>
  </si>
  <si>
    <t>We continue to engage with more individuals through our Pitch Up and Play sessions that are in need of further activity within the Ringwood/New Forest Area. In particular, our inclusive football-based sessions have continued to enable young people to play football with friends in safe environment on a Friday night in line with peak anti-social behaviour spikes highlighted by both Dorset and Hampshire Constabulary. Through conversations with local police neighbourhood teams, these activities continue to act as a diversion to prevent criminality within the nearby locality.
Progress has been measured through our Youth Voice across sessions, in addition to our mid-year surveys, where 100% of young people reported that they enjoy playing football with their friends. One young person quoted: "I just really enjoy playing football.
Students feel engaged and inspired -Progress in this area has been recently measured through participants that have attended some additional football fixtures as a reward for attending weekly sessions, to ensure that participants continue to access further opportunities to feel inspired by wearing the AFC Bournemouth kit and feeling part of the club. One young person quoted: "I absolutely loved taking part in competitive fixtures, it really inspired me put on the AFC Bournemouth shirt and represent the club, thank you to the staff it is really appreciated and I am enjoying the weekly sessions"</t>
  </si>
  <si>
    <t>Mavericks</t>
  </si>
  <si>
    <t>Mavericks aims to show young people there are always options in life other than crime and violence. Our young people use their stories / music to heal, grow and help inspire others.</t>
  </si>
  <si>
    <t>Music Fusion</t>
  </si>
  <si>
    <t>Other</t>
  </si>
  <si>
    <t>Music Programme</t>
  </si>
  <si>
    <t xml:space="preserve">The project is on schedule and they have accessed a core group of young people in real need, making some really good, inspiring music.  They are providing support to 27 service users and have run a total of 35 sessions. They have recorded and edited 4 documentary episodes, started recording 8 tracks and finished recording 3 tracks.
27 people in the service have been surveyed and have received advice that has kept them from carrying a weapon and 24 have reduced/stopped carrying a weapon due to Music Fusion.  All 27 have reported an increase in resilience, confidence, self belief, critical thinking, aspirations and opportunities. </t>
  </si>
  <si>
    <t>Since the beginning of this project we have delivered 10 weeks of outreach, worked with MIND, Motiv8, Vivid Housing and the Lighthouse to access and engage with the hardest to reach young people. In this last quarter we have met with the Youth Crime Prevention Team to ensure we are up to date with the latest intelligence on youth violence in our region. We have run regular weekly sessions for young people referred from a range of support services. These young people have been described by the referees as the most complex and vulnerable in the county. The young people have been given time and space to reflect upon their life choices, then written, recorded and released a series of high quality music tracks, offering a positive social narrative and options for things to do other than crime and violence. The young people have recorded and released two documentary episodes with another 4 edited and ready for release along side the next batch of music tracks. Our launch of the project was featured on BBC South Today and Radio Solent.</t>
  </si>
  <si>
    <t>The Legacy Project</t>
  </si>
  <si>
    <t xml:space="preserve">Increasing the number of mentoring programmes offered through The Legacy Project - with a focus on young people in Romsey and 18 -25 years olds across Test Valley. 
</t>
  </si>
  <si>
    <t xml:space="preserve">Yellow Brick Road Projects
</t>
  </si>
  <si>
    <t xml:space="preserve">Mentoring </t>
  </si>
  <si>
    <t>There have been 9 new service users in the first quarter of this service and 6 new referrals who are on a waiting list.  The service was already operating in another area and this funding allows expansion into a further area.  The new mentor has developed good local connections with the schools.  The 18-25 work is underway, albeit a slow start and they are working with a vulnerable neurodiverse young parent to support the growth in confidence and positive network around them as their child is returned.  An experienced Mentor has left the organisation which is a loss, however they have managed to cover the gap with other mentors.  Recruitment is underway for additional Mentors with shared interest/experience with the young people.  
Young people have undertaken their first outcome star, second star readings have not yet been taken so no comparative data yet.  Measurements using CERAF are not applicable to all and those arriving with CERAF have not had a second reading yet.  89% of nominations to the service have resulted in successful engagements.</t>
  </si>
  <si>
    <t>We have made some great in roads with local schools this quarter - our Mentor Russell has worked at Romsey and Mountbatten Schools on a regular basis and is building positive relationships there. We have recruited 3 new Mentors to The Legacy Project and 3 of our staff team have undertaken the Level 3 Mentoring qualification - this includes 2 Mentors and our Safeguarding Lead. We attended the VRP strategy launch which was great for hearing about the strategy moving forward and connecting with other organisations. An outcome of this is being able to promote the Artspace and Bearface workshops to local schools. We have been preparing for The Ripple Effect - providing workshops for schools during Op Sceptre Week in May 2024.</t>
  </si>
  <si>
    <t>Knife Crime Worker</t>
  </si>
  <si>
    <t xml:space="preserve">This funding will employ a worker to offer direct work and education to children identified as carrying weapons in schools and in the Basingstoke &amp; Havant communities. This will also include the worker going into schools to offer education programmes.  </t>
  </si>
  <si>
    <t>Hampshire County Council</t>
  </si>
  <si>
    <t>To be delivered from Q4, start date Feb 8th.</t>
  </si>
  <si>
    <t xml:space="preserve">Recruitment is stuck due to DBS delays.  This is being investigated and consideration to terminating the Grant is being given.  </t>
  </si>
  <si>
    <t>Next Steps (Southampton)</t>
  </si>
  <si>
    <t xml:space="preserve">Case-held youth worker support for young people (CYP) up to 25 at risk of serious violence, increasing resilience, building protective factors, offering alternative, positive behaviours. Based on trusted relationship with youth worker, individual action plan, collaboration with partners.
</t>
  </si>
  <si>
    <t xml:space="preserve">Known risk </t>
  </si>
  <si>
    <t>Next Steps is an existing project in Southampton and the funding meant that this could continue straight away with a higher caseload.  They now have a full caseload and a waiting list of 9.
5 of the young people seen this quarter have experienced a reduction in risk factors for knife crime and serious violence.  10 of the CYP seen this quarter have reported an improvement in outlook and behavioural choices.  11 of the CYP seen in this quarter have engaged in positive activities.</t>
  </si>
  <si>
    <t>Measure and progress 1 - What has been achieved in this quarter? all CYP received sessions and information around crime and risk reduction as part of their 1:1's 25. Two Outcome 2 Each CYP supported by Next Steps will report an improvement in outlook and behavior choices, reducing the risk of knife crime or serious violence as well as lower level criminal behavior. Measure and progress 2 - What has been achieved in this quarter? 100 % of CYP engaged with community groups, sporting clubs or attend the No Limits Advice centre 26. Three Outcome 3 Each CYP involved in Next Steps will engage with a positive activity, increasing resilience and helping manage emotions in challenging situations, reducing chances of CYP resorting to serious violence / knife crime Measure and progress 3 - What has been achieved in this quarter? All CYP reported a positive improvement on the progress wheel</t>
  </si>
  <si>
    <t>Next Steps (Portsmouth)</t>
  </si>
  <si>
    <t>This is the first time this service has been provided in Portsmouth and the first quarter has been mobilising, making connections and raising awareness with partner agencies, attending meetings, creating referral pathways, creating promotional materials, staff recruitment and promoting the service, getting ready to take referrals.  They are also attending weekly MET meetings.  3 referrals have been received into the service.  The OPCC VRU Manager and Commissioning Lead to meet with provider to strengthen links and pathways.</t>
  </si>
  <si>
    <t>Attended the Serious Violence Strategy launch with information table Meeting with Paul Weston -Rant Studios, Luke Preston - Charles Dickens activity center to promote service Attended Admiral Lord Nelson school, Charter Academy, Castle View, Mayfield, Trafalgar, Milton Cross, Priory and Springfield schools to meet with DSLs and handout flyers Attended South and Central Locality Multi agency meeting's Jenny Cullen, service lead for Family support &amp; Safeguarding North Locality MAT meeting Relevant MET meetings</t>
  </si>
  <si>
    <t>Next Steps (Basingstoke &amp; Deane)</t>
  </si>
  <si>
    <t>This is the first time this service has been provided in Basingstoke and Deane.  They have not been able to recruit a worker for this area following interviews and lack of suitable candidates so far so the advert is out again.  There are other workers that are available for extra hours to cover when new referrals come in.  There has been one referral so far.  They are working to promote the service at meetings and make connections within the location.   The first quarter has been spent making connections with partner agencies, attending meetings, creating referral pathways, setting up promotional materials and promoting the service ready to receive referrals.
The OPCC VRU Manager and Commissioning Lead to meet with provider to strengthen links and pathways.</t>
  </si>
  <si>
    <t>Attended following meetings and 1 referral has been made Basingstoke Serious Violent Crime sub committee HHFT CYPP Mental Health Forum</t>
  </si>
  <si>
    <t>Next Steps (Isle of Wight)</t>
  </si>
  <si>
    <t>This is a new service on IoW.  An existing member of staff from the provider has been recruited into post.  There are no service users yet, however two referrals.  The referral routes have been identified, promotional material shared with partners and external agencies.  The project has been promoted and discussed at a variety of HIPS meetings.  The OPCC VRU Manager and Commissioning Lead to meet with provider to strengthen links and pathways.</t>
  </si>
  <si>
    <t>Meeting with Issoropia 16-25 transition coordinator, Local PSO's, 2 of No Limits Next Steps workers attended Leaving Care team - delivering a presentation Attended MET meeting with arrangements for contact re relevant referrals agreed Manned stall for lunch time Serious Violence strategy event</t>
  </si>
  <si>
    <t>Gosport - Choices</t>
  </si>
  <si>
    <t xml:space="preserve">Motiv8 Gosport Choices, Targeted Youth Work Intervention. The Choices programme is a 12 week targeted group programme aimed at young people aged 12-18 who are involved in risky behaviours, at risk of exploitation or at risk of serious violence.   </t>
  </si>
  <si>
    <t>Motiv8 South Ltd</t>
  </si>
  <si>
    <t>To be delivered from Q4</t>
  </si>
  <si>
    <t xml:space="preserve">Seven referrals in but by the time of the group starting, one was being temporarily accommodated out of county and therefore unable to access the group, however we will maintain contact with the referrer and share dates for the next group. 
Six young people engaged with the programme and contact has continued since completion, with two now accessing our open access youth hubs. 
Project overview:
Session 1 introduction to the group, goal setting, behaviour targets and team activity. 
Session 2 focussed on choices and consequences and included a talk from the member of the community with lived experience in violent crime when younger
Session 3 focused of exploitation and healthy relationships. We had planned for Willow team to come and deliver some educational messages, however due to a safeguarding incident they cancelled at short notice, and we delivered the information ourselves by relevantly training members of staff
Session 4 explored crime in more detail including knife crime, criminal offenses, bullying and victim impact
Session 5 explored substance misuse and we welcomed Janine from Don't Go with the Flo to come and talk about myths and facts, and being the parent of a young person who died from overdose
Session 6 explored trauma and we held a session around Mindfulness
Session 7 was around future goals and career options and included a session with MyBnk
Session 8 was a community reparation project and the young people helped clear out and decorate a local community garden
Session 9 was a round up session completing post-course feedback
Session 10 final session was a celebration event. The next group is now being planned for June 2024. </t>
  </si>
  <si>
    <t>Havant - Choices</t>
  </si>
  <si>
    <t xml:space="preserve">The Choices programme is a 12 week targeted group programme aimed at young people aged 12-18 who are involved in risky behaviours, at risk of exploitation or at risk of serious violence.  </t>
  </si>
  <si>
    <t xml:space="preserve">7 young people were referred to the programme. All young people received initial home visits and a visit in school. One young person chose to not attend the programme following the initial visit and one young person attended 4 sessions but then was withdrawn by school from the programme due to their own risks. 5 young people attended the full 8 week programme with Motiv8, which ran from Jan-Mar 2024.
The 6 children (in column E) have been initally visited, but not yet progressed any further.  Further updates to be provided in the next quarter.  </t>
  </si>
  <si>
    <t>Fareham - Right Choice</t>
  </si>
  <si>
    <t xml:space="preserve">Fareham - Right Choice is a partnership project between Fareham Community Safety Partnership, Fareham Police and Motiv8.  Fareham Community Partnership would like to set up a youth surgery for young people to access.  </t>
  </si>
  <si>
    <t>In the first quarter of delivery implementation meetings have been set up with the agencies involved.  They have attended local forums to increase awareness of the project and started to identify young people eligible for the support.  An allocated support work is in post.  A referral pathway has been created in to the project and two referrals have been received and initial visits undertaken.
The Outcome Star is the method to be used to evidence outcomes for young people.  The two young people that have received support this quarter are in the initial stages of engagement so there is no measurable progress against outcomes yet.
There has not been any expected challenges, however the initial number of referrals to the project has been lower than expected.  They are continuing to work alongside the Police, Community Safety and other local agencies to identify young people and ensure referrals are timely.  The VRU Manager will also work with the provider as a conduit to ensure the service is promoted at all the relevant forums and strengthen the links across partner agencies.</t>
  </si>
  <si>
    <t>6 new referrals in, however 1 declined as already working with YCP so decided to not support at this time, but can support as their work closes in a few month's time if still needed. We have continued to link in with Fareham PAG and the community Safety Partnership regarding the identification of young people to be supported. We have also reached out to the local Secondary Schools in the area to accept referral directly from them, which are then fed into the PAG process. All the young people opened under this project have continued to engage and we are seeing significant progress in diversion away from crime. We have arranged a meeting with Gosport Police Inspector and plan to do the same with the Fareham counterpart to discuss the project and ensuring that Police are making direct referrals in for your people they are encountering in the community. We have also recruited a new lead of the project as the support worker initially attached to this project left in February.</t>
  </si>
  <si>
    <t>TPA - Choices</t>
  </si>
  <si>
    <t>TPA (The Portsmouth Academy) Choices involves a Youth Support Worker from Motiv8 being based within the school 1.5 days per week during term time, supporting the strategy to reduce the number of violent incidents within the school.</t>
  </si>
  <si>
    <t>Reducing violent incidents in school</t>
  </si>
  <si>
    <t>TPA Choices have Motiv8 Support Workers identified to deliver the service and have met with The Portsmouth Academy to confirm weekly Choices mentoring sessions and key details.  Four young people have started receiving support this quarter with initial contact being made with families and consent gained and risk assessments completed.  Mentoring sessions have started and baseline questionnaires / outcome stars completed with the young people.  Weekly sessions with targeted interventions are being delivered weekly at The Portsmouth Academy.</t>
  </si>
  <si>
    <t>During this quarter we have been working with 5 young people weekly for 1:1 mentoring sessions working on improving wellbeing, reducing ASB, reducing exploitation risks, improved engagement with education, improved family relationships, improved positive social network, improved engagement in positive activities. We are working with 2 young people that have continued from the last quarter and taken on 2 new referrals this quarter. They all receive weekly mentoring sessions. All the young people have reported improved wellbeing and valuing the sessions, safe space and support they give. We attended the a Team around the School meeting with different professionals from across the city where we spoke about the programme and support we can offer. This has increased awareness and requests to refer. It has also given us a new link to the Aspire centre within the school and moving forward we can now look to support additional young people through this. Other schools that were in attendance commented on how they would like to see this implemented within their schools. All the young people are using the Outcomes Star to support positive outcomes and measure positive change. We use The Outcome Star which is a family of evidence-based tools for measuring and supporting change when working with young people and their families. The Outcome Star is a unique and innovative way for frontline services to demonstrate their impact whilst improving their key work sessions. The Outcome Star is underpinned by three values, empowerment, collaboration and integration and closely aligns to Motiv8's own values. The values that inform the Outcomes Star are similar to those of a person-centered, strengths based and co-production approaches. The star places importance on the service user's perspective and priorities, as in a person-centered approach. The holistic assessment offered by the star focuses on aspects of life that are going well in addition to areas of difficulty. As in co-production the service user is seen as an active agent in their own life and a valuable source of expertise and knowledge rather a passive sufferer of an affliction that the professional, with their expertise and knowledge, will cure. This gives the young people a visual look at their progress and all engage well with this. Two of the young people we have supported through this support are now attending our open access youth hub, where they can receive further support from Motiv8 workers, engage in positive activities and create new positive social networks. We also have other agencies and professionals come in and both of these young people have engaged in a session with an NHS Nurse around risks of vaping and herm reduction. We now have a new aspect to the support where if a young person cannot attend their session due to illness or other unforeseen circumstances, we can contact our link and see a young person who has been removed from lessons or within the Aspire centre. This will increase numbers of support and ensure all time is being used to directly support young people</t>
  </si>
  <si>
    <t>Safer Pathways Southampton</t>
  </si>
  <si>
    <t>Deliver knife crime awareness programmes to secondary schools across Southampton equipping young people with the knowledge needed to divert them away from crime and stay safe. Targeted support to increase protective factors for those at risk of involvement in crime.</t>
  </si>
  <si>
    <t>Youth Options</t>
  </si>
  <si>
    <t>Knife Crime awareness programmes in schools</t>
  </si>
  <si>
    <t>This first quarter has been spent marketing the project and liaising with partners in order to secure referrals. We have identified and been working with 4 schools in Southampton. We have delivered 2 workshops to 225 young people and have referrals identified for the targeted support. We have the dates set for 2 schools in the next quarter. Please note: We have counted referrals as those accessing the targeted 1:1 support, as they are secondary category and we have received referral forms, the workshops have been counted as primary support.</t>
  </si>
  <si>
    <t>Safer Pathways New Forest</t>
  </si>
  <si>
    <t>Deliver knife crime awareness programmes to secondary schools across New Forest, equipping young people with knowledge needed to divert them away from crime and stay safe. Targeted support to increase protective factors for those at risk of involvement in crime.</t>
  </si>
  <si>
    <t>We have identified and built relationships with all of the schools that we are partnering with in the New Forest. We have delivered workshops to class groups for the whole year in one school and have started the 1:1 support. We have dates set for presenting in some of the other schools and working on the referrals for next term. We also attended the Safer New Forest Partnership Event where are work was discussed by Brian Byrne, on our work on weapon Education. Please note: We have counted referrals as those accessing the targeted 1:1 support, as they are secondary category and we have received referral forms, the workshops have been counted as primary support.</t>
  </si>
  <si>
    <t>Safer Pathways Eastleigh</t>
  </si>
  <si>
    <t>Deliver knife crime awareness programmes to secondary schools across Eastleigh equipping young people with the knowledge needed to divert them away from crime and stay safe. Targeted support to increase protective factors for those at risk of involvement in crime.</t>
  </si>
  <si>
    <t>In Eastleigh this quarter we have been marketing the project and building relationships with schools. We have started delivering some 1:1 identified targeted support and have booked in workshops and assemblies. We have identified the schools that we will be working with and have booked dates for support to start.</t>
  </si>
  <si>
    <t>New Beginnings - Skills Coordinator</t>
  </si>
  <si>
    <t>These groups of children often can't fit into community provision; YJS works with children who are high risk of harm including knife crime, focussing on shifts in identity, self worth and developing positive aspiration.</t>
  </si>
  <si>
    <t>Southampton City Council</t>
  </si>
  <si>
    <t>A hub has already been developed with referrals from Youth Justice as a closed cohort of the top most risky children who present significant risk of harm towards others.  This cohort of children need more intense, often one to one input to support them to move forward.
The funding is to provide an additional worker to coordinate the plan, create the timetable of activities and create exit planning into other community based activities.  The Skills Coordinator role is underway and in the meantime an internal member of staff is supporting in the short term to start coordinating time tables and build on the work already completed.
The first quarter has focused on mobilising the project.  An example of this has been developing a small scale café intervention and a partnership has been built with Princes Trust who will be delivering catering courses in the young people’s hub specifically for this cohort of young people.  A gym area in the Hub has been created, work experience offers with Southampton Football Club and a pathway with a local university for participation in a photography project.
The initial number of children referred is fairly small (4) currently as the provider has been mobilising the project in the first quarter.  It is anticipated this will increase significantly in the next quarter.</t>
  </si>
  <si>
    <t>We have competed a number of training sessions with the key delivery staff support in The Hub activity sessions. The sessions were led by a fully qualified teacher, who developed not only sessional planning skills, but also in depth support in the delivery of accreditation. The sessions explored techniques for supporting learners with SEND, as well as identifying SLCN in learning. The sessions were carried out over a number of weeks and included practical session with YP too. The feedback was that the delivery staff felt more confident in not only identifying the level of need for the learner, but also were able to be more creative in the sessions they planned!</t>
  </si>
  <si>
    <t xml:space="preserve">Totals </t>
  </si>
  <si>
    <t>Name of intervention being evaluated (or VRU wide evaluation)</t>
  </si>
  <si>
    <t>What type of evaluation are you undertaking?</t>
  </si>
  <si>
    <t>Description of the evaluation</t>
  </si>
  <si>
    <t>Who is conducting the evaluation?</t>
  </si>
  <si>
    <t>Does the intervention have a ToC?</t>
  </si>
  <si>
    <t>Does the intervention have an Outcomes Framework?</t>
  </si>
  <si>
    <t>What is the total spend on this evaluation to date?</t>
  </si>
  <si>
    <t>When did the evaluation commence?</t>
  </si>
  <si>
    <t>When is the evaluation due to complete?</t>
  </si>
  <si>
    <t>Description of progress to date.</t>
  </si>
  <si>
    <r>
      <t xml:space="preserve">Please list all evaluations you are undertaking. This should align with your Annex E Delivery Plan.  </t>
    </r>
    <r>
      <rPr>
        <b/>
        <sz val="11"/>
        <color theme="1"/>
        <rFont val="Calibri"/>
        <family val="2"/>
        <scheme val="minor"/>
      </rPr>
      <t>If you have included an evaluation that wasn't in your delivery plan, please state clearly this is the case.</t>
    </r>
  </si>
  <si>
    <t>Please see "Definitions" tab for evaluation type definitions. Please insert all that apply (you can add more than one if appropriate).</t>
  </si>
  <si>
    <t>Please provide a description of the evaluation you will be completing. Information on evaluation types are provided in the definitions tab.</t>
  </si>
  <si>
    <t xml:space="preserve">I.e. an externally commissioned evaluator (state who) or internal analysts. </t>
  </si>
  <si>
    <t>If the intervention has a ToC, please attach with this return if not previously provided.</t>
  </si>
  <si>
    <t>If the intervention has a outcomes framework, please attach with this return if not previously provided.</t>
  </si>
  <si>
    <t>The total of this column should align with your total intervention spend in your Annex A returns.</t>
  </si>
  <si>
    <t>Please state the date, if not yet commenced please leave blank.</t>
  </si>
  <si>
    <t>Please state the date.</t>
  </si>
  <si>
    <t xml:space="preserve">Please tell us what the latest developments are in your local evaluation plans and what progress has been made so far. This could include information on relevant meetings, more granular details of the evaluation plans or any preliminary testing/outcomes. Please include information on intended timeframes and reporting. </t>
  </si>
  <si>
    <t>Choices- Year 6&amp;7</t>
  </si>
  <si>
    <t>Process Evaluation</t>
  </si>
  <si>
    <t>There has been a lack of recruitment of schools to the evaluation due to schools being under such intense pressure. Some have been forced to cancel the intervention itself, so clearly have no capacity for additional engagement with the evaluation. As such the evaluation is not able to progress to impact level due to insufficient sample sizes. The VRU have agreed with the evaluators to focus on the process evaluation, which requires a smaller sample size for qualitative data collection. The evaluation will give an understanding of all aspects of precise delivery, participants' and staff experiences and strengths and obstacles to delivery. It will also highlight recommendations for evaluation of school interventions which often present recruitment challenges.</t>
  </si>
  <si>
    <t>Liverpool John Moores University</t>
  </si>
  <si>
    <t>No. As per previous updates, the intervention was not able to deliver when planned ahead of the school summer holidays, therefore finalising the Theory of Change has been delayed until interviews and focus groups can be conducted. Based on this information gathering, the evaluators will finalise an accurate Theory of Change to be agreed by the provider and VRU.</t>
  </si>
  <si>
    <t>Yes- new framework attached with submissions. The provider has developed low level distance travelled tools for teachers and pupils whilst the evaluators will use more robust tools for the evaluation are being finalised.</t>
  </si>
  <si>
    <t>Delivery began in the pilot school toward the end of term. However, the sessions began later than the evaluator had been informed so there was no time to gain parental consent and organise pupil focus groups before the end of term. The evaluator is confident that interviews with teachers and stake holders will be sufficient to inform the outcomes in the Theory of Change and the design of measurement tools. The school contact is due to sign the gateholder approval form which will allow the evaluator to organise interviews with teachers. The first workshops with non-pilot schools are scheduled for November. This means that, if required, there may be opportunity for further teacher interviews from the pilot in the new school term, leaving enough time to finalise measurement tools before November. However, the workshops starting in November (as opposed to the begnning of the September term) does leave a few months less time for follow up surveys with pupils. This has contributed to a change in approach to recruiting schools to the evaluation. Rather than sending invites to all schools, the evaluator is planning to contact schools directly to explain the evaluation and invite them to take part. This is being organised through Artswork's school's co-ordinator. Additionally, the VRU have supported the evaluator to make contact with education leads in local authorities to try to organise agenda items at head teachers forums in the new term, in order to explain the importance of the evaluation and generate interest. The aim is to recruit the schools who are receiving the early workshops to enable more time to follow up with pupils. This is particularly key for the year 6 pupils who will move schools at the end of next summer term and be impossible to contact. The pilot schools fed back that the workshops, and evaluation, presented a lot of work. The evaluators have taken this on board and hope that this direct approach will generate more interest.</t>
  </si>
  <si>
    <t>Ethical approval was confirmed for the first phase of data collection and Artswork's school coordinator signed up as gatekeeper. 
Timings have been adjusted, as the pilot school's delivery was delayed, not leaving enough time to conduct interviews and focus groups to inform the theory of change and data collection tools. The evaluators will deliver interviews and focus groups until the end of the calender year, and begin surveying in January during the new school term.
There has been difficulty in accessing school head teacher forums as these are largely invite-only and the forums did not welcome further input, having already received presentations about the Choices programme itself.
JMU have met with Artswork to discuss appropriate distance travelled tools for the provider to use with staff and pupils for continuous monitoring, outside of the robust evaluation. It was hoped that the providers would develop these at the start of the programme but they found this a challenge and wanted input from the evaluators. Options to use the tools that JMU will develop were explored, however this presented ethical concerns. Artswork will collect brief pre/post staff measures and support sharing of the post JMU staff survey. Artswork will share this with JMU as secondary data, and will collect numerical, self-report measures of the number of pupils whose understanding has changed using a group activity.</t>
  </si>
  <si>
    <t xml:space="preserve">Evaluators have attempted to recruit teachers for interviews to help inform the distance travelled tools used specifically for the evaluation but this has not been successful. The evaluators will interview providers in order to inform these tools. It is challenging to achieve recruitment and buy in for an evaluation in schools due to the extreme capacity pressures on teachers. The provider has begun collecting more distance travelled information from pupils are staff and are sharing this with evaluators quarterly, which will inform progress measures alongside the evaluators’ selected survey. </t>
  </si>
  <si>
    <t>The VRU Evaluation Officer is leaving post in April. Management of the contract with LMJU will be taken over by a VRU Manager until a replacement is in post.
Recruitment of schools to the evaluation has been extremely challenging, with only two schools volunteering and only one of these taking part in interview. The evaluators have undertaken various agreed actions to improve recruitment but these have not been effective. This is likely due to schools being under such intense pressure. Some have been forced to cancel the intervention itself, so clearly have no capacity for additional engagement with the evaluation. As such the evaluation is not able to progress to impact level due to insufficient sample sizes. The recruitment window for pre and post surveys is limited as schools must take part before and after receiving the intervention. After considering the risk and options for progressing the evaluation, the VRU have agreed with the evaluators to focus on the process evaluation, which requires a smaller sample size for qualitative data collection and allows schools to volunteer after having taken part in the intervention. A risk still remains if there is still insufficient recruitment or if parental permission is not granted for pupils to take part in focus groups. However, the evaluators have recommended a time frame for reviewing recruitment to decide whether the evaluation can progress to completion. This change in plan does have an impact on funding as the evaluators require less funding than originally agreed. However, some of this funding will be re-directed to the RESET evaluation and a contract variation is in progress.</t>
  </si>
  <si>
    <t>Navigators A&amp;E</t>
  </si>
  <si>
    <t>Process Evaluation
Impact Evaluation</t>
  </si>
  <si>
    <t>The evaluation will begin with a process evaluation for each intervention to understand all aspects of precise delivery, participants' and staff experiences and strengths and obstacles to delivery. Each intervention will be assessed for appropriateness for impact evaluation and if possible the evaluation will progress through the Maryland scale towards robust impact evaluation.</t>
  </si>
  <si>
    <t>Yes- however the framework currently focuses on outputs demonstrating reach, with one aggragated measure of progress. A second measure was not well received by the young people. The evaluators are working with the provider to obtain individual level data including outcome measures.</t>
  </si>
  <si>
    <t>A workshop was attended by the No Limits lead and two youth workers which gave the evaluators an in-depth understanding of delivery and outcomes. This fed into the second draft of the Theory of Change which was reviewed for feedback by the VRU and No Limits. The evaluators have attended all the contract monitoring meetings to maintain an overview of intervention delivery during this planning phase, and they presented the evaluation design again, in more detail, at the most recent meeting. The evaluators have received updates from No Limits (via the VRU) of the action plan to overcome obstacles on the Isle of Wight as the VRU have requested that these obstacles to delivery be considered as part of the process evaluation. Ethical approval for a 'service evaluation' will be required at NHS Trust level and the evaluators are currently identifying the best local NHS contact to support with this so that the process can begin as soon as possible as processing times can vary widely. Whilst approval is pending, the evaluators plan to work with No Limits to define monitoring data, as individual (depersonalised) data is required which is not currently collected. It feels that progress has been slow with this evaluation due to difficulty engaging with the provider in the early stages, however progess seems more steady now and the evaluators' experience of evaluating similar navigators projects provides confidence as they are able to anticipate and prepare for hurdles.</t>
  </si>
  <si>
    <t xml:space="preserve">An appropriate contact was identified from the steering group to support with obtaining NHS Trust ethical approval. They are satisfied with the JMU evaluation plan and encouraged them to use similar gatekepeer and recruitment arrangements as a Merseyside ED Navigators evaluation that JMU have completed previously. This will involve the Navigators acting as gatekeepers to recruit services users and wider stakeholders. A meeting has been arranged for early October with staff in one of the hospital trusts. Contact with other trusts is pending as contact details have not yet been identified. Ethical approval from the university was granted in July. Following meeting the provider's IT team, a meeting is coming up in October between JMU and the provider to define data collection.
</t>
  </si>
  <si>
    <t>An interview has been conducted with two staff from the provider. Work is ongoing to obtain a data slice from the provider in order to identify how best to analyse the data, how it will evidence the outcomes and to review the content and quality to understand whether the evaluator will require more data to be collected by the provider, where feasible and appropriate. The theory of change has finally been approved by the provider and CCG. This has been a challenge due to lack of response to communications. There has been difficulty in obtaining ethical approval from the NHS trusts. This is required from each individual trust however their views differ on the nature of the piece of work, and different classifications require different levels of approval. The evaluators have provided evidence of the appropriate approval required from two sources but this has not been accepted. Communication is ongoing with the trusts to explain the correct level of approval and in some cases to identify the appropriate colleague to take this forward. The VRU have supported to link the evaluators with senior safeguarding staff to support with progressing this within the trusts.</t>
  </si>
  <si>
    <t>Challenges continue in gaining ethical approval from individual trusts. This has now been obtained from two trusts but is outstanding from Hampshire Hospital Foundation Trust and Portsmouth. The evaluators have been encouraged by the VRU to engage again with senior a safeguarding colleague who has contacts and influence within the trusts and has already supported with progressing the approvals. Despite these issues the evaluators have completed numerous interviews with the providers and received examples of data that is collected in addition to that provided by the VRU. The evaluators will decide what data is most useful for the evaluation. The provider has also decided on a more suitable distance travelled measure for young people receiving social prescribing, which will provide an outcome measure for the evaluation and enable the provider to get an insight into outcomes throughout delivery. The provider was recording outcomes data separately from other data which would not have allowed the evaluators to match the data sets to understand which cohorts are/are not benefitting from the intervention. However, the provider has now changed this recoring method, allowing for matching and a much more robust analysis.</t>
  </si>
  <si>
    <t>Trauma Informed Practitioners (TIPs) supporting Respone and Patrol Policing Teams</t>
  </si>
  <si>
    <t>Yes- attached with submissions</t>
  </si>
  <si>
    <t>Yes- update attached with submissions which captures outcomes that will be measured through primary data collection, in addition to secondary data captured through VRU monitoring</t>
  </si>
  <si>
    <t xml:space="preserve">Ethical approval has been received. The Theory of Change has been completed with feedback from the VRU and Rock Pool. The survey to collect baseline measures of trauma informed knowledge and attitudes was released on 17th July (early enough to avoid significant influence from the TIPs) and will remain active until 28th. A Sgt. (who is based within the VRU) is promoting and championing the survey within the Constabulary. The survey (STISC) has received minor changes based on extensive feedback from the VRU, provider and police. This ensures that the languages reflects that used by Rock Pool and the Constabulary, whilst retaining the integrity of the validated tool. Rock Pool will review the sruevy again to highlight any aspects being measured where changes should not be expected to be brought by the intervention. The evaluators have explained that these can be removed from anaysis or caveats included. This maintains the integrity of the survey tool, whilst only measuring change in factors addressed by the intervention. Police and Rock Pool have been involved and supportive in the survey planning, including this survey release and also plans for the follow up surveys after training sessions. Plans have been made for collecting demographic information from officers receiving training and ensuring that questions will allow for identification of cohorts receiving different 'dosage' of training and support to enable comparisons. Plans have been made with the provider for allowing survey completion time within the training due to the evaluators experience of typically low response rates for surveys delivered as part of online training. The provider wants to be sure that key aspects of TIPs delivery are being evaluated alongside the training, which is only a small part of the intervention. The evaluators will share a list to clarify what they intend to measure to reassure the provider that plans are comprehensive and wider than training. </t>
  </si>
  <si>
    <t>The baseline survey was launched in July and disseminated force-wide and received a high response rate with over 200 responses captured within the first three weeks. Completion appears to have levelled off after this initial burst. The VRU GRIP police colleague has been actively encouraging completion and very supportive of the evaluation.
Delivery of trauma informed training to the wider force began at the beginning of September and five sessions were delivered through the month. JMU provided weekly updates of response rates to the VRU and provider. The number of post-training survey responses varied widely and were sometimes low, so JMU will attend later sessions to try to encourage completion and provide a more comprehensive explanation of the evaluation and its importance than perhaps the provider has been able to provide.
The TIPs and Rock Pool provide monthly updates and case studies to the VRU, which the VRU share with JMU as secondary data and JMU produced a 'data reminder notice' to manage this. JMU are working with police, the OPCC and the JMU Data Protection Officer to draft an appropriate ISA for sharing of further information.
The JMU team presented at the Trauma-Informed Evaluations sub-group of the national VRU Learning and Evaluation Network.</t>
  </si>
  <si>
    <t>LJMU have been added to the Hampshire &amp; Isle of Wight Constabulary and Thames Valley Police ISA. Evaluators have reviewed blank PPN1s and current PPN1 quality scrutiny processes in the force in order to devise a suitable way of collecting and analysing PPN1 data, and identifying what outcomes data can be gathered. They are supported in this process by the force. Interviews have been conducted with the TIPs and VRU staff. The Home Office visited this intervention and were given an overview of the evaluation which to lead to interesting discussion and sharing of ideas for the evaluation from both the Home Office and the provider. This was fed back to the evaluators. The baseline survey for officers has closed and data collected through trauma informed training has completed now that training sessions have ended. JMU staff attended the later training in order to promote the evaluation and training surveys and this saw response rates increase. Interim results have been captured in a report reflecting changes in knowledge and attitudes towards trauma informed practice. These compared baseline surveys to pre-training surveys, and pre-training to post-training surveys. Between the baseline survey and pre-trauma training survey there was a significant difference in scores on the trauma-informed training, support, interaction, and environment scale. Differences found could be indicative of early impacts of the TIPs who were starting to be embedded in the day-to-day activities of policing teams. Alternatively, any differences may be reflective of sociodemographic differences of those who completed baseline surveys and those who completed pre-training surveys, or other underlying factors.
Between pre-training and post-training surveys, an increase was seen in scores across all the scales delivered. This reflected increased trauma-informed knowledge and attitudes. These were interim findings and two training sessions were still to be delivered, however they indicate positive trends following the training delivered as part of the intervention.</t>
  </si>
  <si>
    <t>A protocol for collecting and reviewing PPN1 forms has been devised and sent to police for approval. Officers working with TIPs have been invited for interview and one has been completed so far. A stakeholder interview has been arranged with the MASH to understand their views on the language and approach included in the PPNs that they receive. Qualitative analysis of the interviews completed so far is underway for the Year 1 report expected April.</t>
  </si>
  <si>
    <t>RESET</t>
  </si>
  <si>
    <t>Feasibility Evaluation
Pilot Evaluation</t>
  </si>
  <si>
    <t>A feasibility and pilot study of the Hampshire and Isle of Wight RESET programme will be implemented in two complementary phases each addressing several key research questions.</t>
  </si>
  <si>
    <t>Yes- attached with submissions. This ToC was developed during intervention design with input from the VRU and provider. There have since been changes to delivery which will be incorporated into an updated draft as directed by the evaluator</t>
  </si>
  <si>
    <t>Yes- attached with submissions. This is used for intervention monitoring and may be updated for use in the evaluation</t>
  </si>
  <si>
    <t>Although delivery has not begun, planning has begun in Q3 therefore this evaluation is included in these returns. It has been decided that some VRU underspend will be redirected to an evaluation of RESET, the final VRU centrally funded intervention. It will be conducted by Liverpool John Moores University who are conducting the existing evaluations. The contract has been adjusted with approval from the OPCC, legal and procurement colleagues. The VRU manager leading on RESET and the VRU evaluation officer have met with the evaluation lead from JMU to discuss an overview of the intervention and monitoring data already collected.</t>
  </si>
  <si>
    <t>Ethical approval from the university has been obtained. LJMU have met with the VRU and intervention provider (Society of St James) to review the data that is regularly collected to monitor the intervention. This has given the evaluators a good understanding of the data fields and why they have been included. The evaluator has received a blank copy of the monitoring form to enable planning of data analysis whilst Information Sharing Agreements are in progress. The VRU is progressing ISA arrangements between LJMU, SSJ, VRU and the Police. Evaluators are now included in intervention steering groups, so will maintain an ongoing understanding of how intervention delivery is progressing. This also offers an opportunity for them to update stakeholders on the progress of the evaluation, maintaining their buy in and enabling them to understand how the evaluation results will be useful for informing future commissioning decisions around this, or other, custody navigator interventions.</t>
  </si>
  <si>
    <t>Totals</t>
  </si>
  <si>
    <t>Instruction:</t>
  </si>
  <si>
    <t>You are not required to insert multiple lines for each individual Emergency Department / educational institution / etc. Please utilise the 'number of data providers' column to indicate the total number of providers for each category.</t>
  </si>
  <si>
    <t>Type of data source</t>
  </si>
  <si>
    <t>Description of the data source</t>
  </si>
  <si>
    <t>Is the data accessed through a Data Sharing agreement?</t>
  </si>
  <si>
    <t>Number of data providers</t>
  </si>
  <si>
    <t>Format of data available (Level 1, Level 2, Level 3)</t>
  </si>
  <si>
    <t>Is this data currently being accessed/used?</t>
  </si>
  <si>
    <t>How are you using/planning on using this data ?</t>
  </si>
  <si>
    <t>Progress since last quarter, including:
(i) What practical steps you have taken to improve this data quality over the last quarter
(ii) What barriers are preventing further improvement of the level of data available
(iii) Any timescales for further development</t>
  </si>
  <si>
    <r>
      <t xml:space="preserve">Below are some key examples of data sources we expect VRUs to be accessing and using. Please use the additional lines to add the sources that your VRU accesses. For ISTV data, please also include sources you are </t>
    </r>
    <r>
      <rPr>
        <b/>
        <sz val="9"/>
        <rFont val="Calibri"/>
        <family val="2"/>
        <scheme val="minor"/>
      </rPr>
      <t>not</t>
    </r>
    <r>
      <rPr>
        <sz val="9"/>
        <rFont val="Calibri"/>
        <family val="2"/>
        <scheme val="minor"/>
      </rPr>
      <t xml:space="preserve"> receiving data from but are trying to access. </t>
    </r>
  </si>
  <si>
    <t>E.g. what type of education data- attendance/exclusion/ attainment?</t>
  </si>
  <si>
    <t>Use drop down options. Yes should be used when the DSA is held by the VRU or the VRU accesses data through a DSA held by another party.</t>
  </si>
  <si>
    <r>
      <t xml:space="preserve">E.g. the precise number of Emergency Departments providing admissions data; the number of educational institutions sharing data. </t>
    </r>
    <r>
      <rPr>
        <b/>
        <sz val="9"/>
        <rFont val="Calibri"/>
        <family val="2"/>
        <scheme val="minor"/>
      </rPr>
      <t xml:space="preserve">Please return as numerical value only, </t>
    </r>
    <r>
      <rPr>
        <sz val="9"/>
        <rFont val="Calibri"/>
        <family val="2"/>
        <scheme val="minor"/>
      </rPr>
      <t>extra detail can be provided in the progress comments if needed.</t>
    </r>
  </si>
  <si>
    <t>See definitions tab. Please use the highest level available if multiple datasets accessed.</t>
  </si>
  <si>
    <t>If the data is available/being provided, is the data being utilised? Please select from the drop down options.</t>
  </si>
  <si>
    <t>Please provide examples of ways the data is being used by your VRU. If data is not currently being used, please include information on the barriers for data use, for example, quality issues.</t>
  </si>
  <si>
    <r>
      <t>Answer all three parts of the question for each data source. For ISTV data you are not receiving, please provide clear plans that are in place to rectify this.</t>
    </r>
    <r>
      <rPr>
        <b/>
        <sz val="9"/>
        <rFont val="Calibri"/>
        <family val="2"/>
        <scheme val="minor"/>
      </rPr>
      <t xml:space="preserve"> In Q2, we would also like detail</t>
    </r>
    <r>
      <rPr>
        <sz val="9"/>
        <rFont val="Calibri"/>
        <family val="2"/>
        <scheme val="minor"/>
      </rPr>
      <t xml:space="preserve"> </t>
    </r>
    <r>
      <rPr>
        <b/>
        <sz val="9"/>
        <rFont val="Calibri"/>
        <family val="2"/>
        <scheme val="minor"/>
      </rPr>
      <t xml:space="preserve">about the number of VRU partners not providing data with an explanation as to why this is the case. Please also detail the number of outstanding data sharing agreements and key barriers to completion. </t>
    </r>
  </si>
  <si>
    <t>Children's Social Care</t>
  </si>
  <si>
    <t>Southampton Children's Social Care</t>
  </si>
  <si>
    <t>Yes- DSA Utilised</t>
  </si>
  <si>
    <t>Level 3</t>
  </si>
  <si>
    <t>Available and in use</t>
  </si>
  <si>
    <t>Care Directors Planner software system. Used to inform monthly Tactical Planning Meetings with police, the MET Operational Group, and partnership action groups. iFam used for identifiation of at risk YP. Reports compiled for YJS joint decision making panels.</t>
  </si>
  <si>
    <t>A Data and Analysis Working Group has been formed which brings together representatives from all specified authorities and a Partnership Data Tracker has been produced to support the work of the group. It captures the current data sharing picture across the partnership, highlight gaps, barriers and actions to overcome these. Children's Services data is captured and actions have been identified to increase the understanding of current shared data and any barriers for partners and take learning from sharing in Southampton, including new software system.</t>
  </si>
  <si>
    <t>No update</t>
  </si>
  <si>
    <t xml:space="preserve">This data source is not used at partnership level so access is not being progressed for the VRP. </t>
  </si>
  <si>
    <t xml:space="preserve">This specific data source is not used at partnership level so access is not being progressed for the VRP. However, open source Children's Social Care data is referenced within the SNA and will form part of the updated Partnership Data Tracker for the next quarter. </t>
  </si>
  <si>
    <t>Hampshire County Council CSC and DA Support Services</t>
  </si>
  <si>
    <t>No- Not required</t>
  </si>
  <si>
    <t>Level 2</t>
  </si>
  <si>
    <t>Risk factors data from Hampshire County Council CSC and DA Support Services. Used for local VRU SNA.</t>
  </si>
  <si>
    <t>Through the monthly Data &amp; Analysis sub-group an agreed template for the HIPS-wide SNA has been produced in collaboration with the specified and relevant authorities. This includes considering what data will be collated by the local authorities and what will be collated centrally, and will determine how this local data will be used in the SNA going forwards.</t>
  </si>
  <si>
    <t>The format of the new co-produced SNA does not require this geography-specific data</t>
  </si>
  <si>
    <t xml:space="preserve">Children's Social Care
Substance Misuse 
Mental Health
Youth Justice Services 
Police
Education </t>
  </si>
  <si>
    <t>Office for Health Improvements Disparities Fingertips</t>
  </si>
  <si>
    <t>No - Not required</t>
  </si>
  <si>
    <t xml:space="preserve">Level 2 </t>
  </si>
  <si>
    <t xml:space="preserve">Looked After Children Rate
Substance misuse admissions 
Alcohol specific admissions 
Mental health admissions 
First Time Entrants 
NEET levels 
Absentees 
Attainment 
Serious violence offences per 10,000 population aged 10-17 </t>
  </si>
  <si>
    <t xml:space="preserve">As data updates are annual, the VRU plans to explore options for seeking data directly from services for more frequent and detailed trend data. </t>
  </si>
  <si>
    <t xml:space="preserve">This data source and data fields have been used in the newly formatted, coproduced HIPS-wide SNA </t>
  </si>
  <si>
    <t xml:space="preserve">There have been no barriers to accessing or using the data. 
The data source and all listed data fields were used throughout the finalised HIPS-wide SNA and have been shared with the partnership to be used more widely. </t>
  </si>
  <si>
    <t xml:space="preserve">Children's Social Care
Education
Police </t>
  </si>
  <si>
    <t xml:space="preserve">DfE Education: social care and offending dashboard </t>
  </si>
  <si>
    <t xml:space="preserve">Available but not in use </t>
  </si>
  <si>
    <t xml:space="preserve">Data source overlays offending data with education and social care related risk factors at the local authority level. This may be informative for the VRU SNA. </t>
  </si>
  <si>
    <t xml:space="preserve">VRU colleague attended webinar to understand this newly released dashboard and fedback to VRU and DAWG. The overlaying of the different data sources could be insightful and add a different level of detail to the SNA, however there are restrictions as the data is out of date and updated infrequently. The VRU has been in touch with DfE to understand any scope for more frequent data updates in future, however it appears that they are very restricted by the lack of updates in Ministry of Justice offending data. </t>
  </si>
  <si>
    <t xml:space="preserve">The VRU Analyst accesses this data to asses usefulness, however as the data is very out of date it is unlikely to be informative for the HIPS-wide SNA. </t>
  </si>
  <si>
    <t xml:space="preserve">The VRU Analyst assessed the data included in this dashboard and assessed it to be useful to benchmark other education data and it was therefore included in the HIPS-wide SNA. This is, however, used with the knowledge that the data is out of date in comparison to other data sources and will be reviewed again during the next SNA process for future inclusion. </t>
  </si>
  <si>
    <t xml:space="preserve">Housing </t>
  </si>
  <si>
    <t xml:space="preserve">Southampton case by case housing data </t>
  </si>
  <si>
    <t>Yes - DSA utilised</t>
  </si>
  <si>
    <t xml:space="preserve">Level 3 </t>
  </si>
  <si>
    <t xml:space="preserve">Used to inform police tactical planning meetings, MET Op Group and Partnership Action Groups </t>
  </si>
  <si>
    <t xml:space="preserve">Following creation of Partnership Data Tracker, actions identified to understand Southampton's plans to explore violent incidents in housing systems that are not in police systems and confirm number of housing providers sharing data </t>
  </si>
  <si>
    <t xml:space="preserve">No update this quarter. </t>
  </si>
  <si>
    <t xml:space="preserve">Department for Levelling Up, Housing and Communities </t>
  </si>
  <si>
    <t xml:space="preserve">Homelessness
Household stability 
Ownership 
</t>
  </si>
  <si>
    <t xml:space="preserve">Through the monthly Data &amp; Analysis sub-group an agreed template for the HIPS-wide SNA has been produced in collaboration with the specified and relevant authorities. This includes considering what data will be collated by the local authorities and what will be collated centrally and will determine how this local daya will be used in the SNA going forwards. </t>
  </si>
  <si>
    <t xml:space="preserve">That data source and data fields have been used in the newly formatted, coproduced HIPS-wide SNA </t>
  </si>
  <si>
    <t xml:space="preserve">This data source has been used in the finalised HIPS-wide SNA, although further exploration is needed into understanding the wider data sharing picture across the HIPS area and the current gaps in useage. </t>
  </si>
  <si>
    <t xml:space="preserve">Youth Justice Services </t>
  </si>
  <si>
    <t xml:space="preserve">Portsmouth and Southampton Youth Justice Services </t>
  </si>
  <si>
    <t>1. Portsmouth YOT link case data to police youth offending data. Depersonalised YOT data included in Portsmouth Council Strategic Assessment. 
2. Southampton YOT share data which is combined with other public sector data. Used to assess risk of new YP submitted to YOS to ensure proportionate response. Used for weekly joint decision making panel for criminal cases. 
3. YJS Serious Violence Dashboard including data from across the country for comparison (including all HIPS areas)</t>
  </si>
  <si>
    <t xml:space="preserve">YOT analyst membership has been recently established at the Data and Analysis Working Group. This colleague has met with the VRU to begin to explore what data is held by YOTs and has potential to be shared with the partnership
Further actions identified to understand how YOT data feeds into risk assessments in Southampton </t>
  </si>
  <si>
    <t xml:space="preserve">YJS data is not easily accessible for HIPS wide SNA due to issues in how the different YJS areas collect and report on performance data. Published data is available through open source but is historic. YJS data cannot be easily shared due to the restrictions from the YJB and the use of PNC data within. VRU is in discussions wit YJS managers across the HIPS areas to facilitate data sharing between the YJSs and VRU for the HIPS wide SNA. Portsmouth YJS have updated the VRU that progress is being made in this area. </t>
  </si>
  <si>
    <t xml:space="preserve">1. Depersonalised, high-level data is now shared quarterly with the VRU by Portsmouth YJS. These data sets include: first time entrants, custody rates and reoffending rates. This data was analysed by the VRU Analyst and included in the finalised HIPS-wide SNA. 
However, these data sets only cover the Portsmouth area. 
2. This data source is not used at partnership level so access is not being progressed for the VRP. 
3. Access to YJS Serious Violence Dashboard provided by Portsmouth YJS to the VRU. This includes comparison data for all HIPS areas. This data was assessed by the VRU Analyst and included as benchmarking data in the HIPS-wide SNA. </t>
  </si>
  <si>
    <t xml:space="preserve">1. Depersonalised, high-level data is now shared quarterly with the VRU by Portsmouth YJS. These data sets include: first time entrants, custody rates and reoffending rates. This data was analysed by the VRU Analyst and included in the finalised HIPS-wide SNA. 
However, these data sets only cover the Portsmouth area and work is ongoing with Southampton YJS. 
2. This data source is not used at partnership level so access is not being progressed for the VRP. 
3. Access to YJS Serious Violence Dashboard provided by Portsmouth YJS to the VRU. This includes comparison data for all HIPS areas. This data was assessed by the VRU Analyst and included as benchmarking data in the HIPS-wide SNA. This data continues to be shared in this quarter and is being used to facilitate discussions with Southampton YJS. </t>
  </si>
  <si>
    <t xml:space="preserve">Hampshire County Council </t>
  </si>
  <si>
    <t xml:space="preserve">Hants and IoW: rate of children assessed by YOT. Used for HIPS-wide SNA </t>
  </si>
  <si>
    <t xml:space="preserve">Through the monthly Data &amp; Analysis sub-group an agreed template for the HIPS-wide SNA has been produced in collaboration with the specified and relevant authorities. This includes considering what data will be collated by the local authorities and what will be collated centrally and will determine how this local data will be used in the SNA going forwards. </t>
  </si>
  <si>
    <t xml:space="preserve">This data source is not used at partnership level so access is not being progressed for the VRP. 
This data was not required for the finalised HIPS-wide SNA. </t>
  </si>
  <si>
    <t xml:space="preserve">This data source is not used at partnership level so access is not being progressed for the VRP. 
This data was not required for the finalised HIPS-wide SNA. However, work is ongoing with Hampshire YJS around broader data sharing. </t>
  </si>
  <si>
    <t>Children's Social Care
Housing 
Adult Social Care</t>
  </si>
  <si>
    <t xml:space="preserve">Hampshire County Council Demography Dashboard </t>
  </si>
  <si>
    <t xml:space="preserve">Pupils entitled to free school meals
Income Deprivation Affecting Children
Energy Costs
IMD and deprived districts in Hampshire 
Proportion of people claiming Universal Credit
</t>
  </si>
  <si>
    <t xml:space="preserve">N/A </t>
  </si>
  <si>
    <t xml:space="preserve">Through data sharing between the VRU and Hampshire County Council for the purposes of the district SNA chapters, HCC shared their demography dashboard. The data included in the dashboard is up to date and was useful in the construction of the finalised HIPS-wide SNA. 
Explorations are being made into further data sharing with Southampton and Portsmouth, as some of the data sources included in the dashboard don't include the unitary authorities. Similar data sets from Southampton and Portsmouth would be beneficial for future SNAs. </t>
  </si>
  <si>
    <t>Police</t>
  </si>
  <si>
    <t xml:space="preserve">Police data dashboards </t>
  </si>
  <si>
    <t>No - In Progress</t>
  </si>
  <si>
    <t>Power BI Serious Violence Dashboard: levels, trends, rates, temporal, geographic, suspect demographics, victim demographics. Accessible by VRU and police. Used for VRU Power BI General Crime Summary: offence levels and trends. Used for HIPS-wide SNA. 
Op Sentinel hotspots. Used for VRU SNA, Op Sentinel patrolling and to inform partners of hotspots within their areas</t>
  </si>
  <si>
    <t xml:space="preserve">Progress has been made this quarter on the ISA to cover data sharing between VRU &amp; Police. This has ACC backing and is currently awaiting further guidance from the Home Office. </t>
  </si>
  <si>
    <t xml:space="preserve">Data sharing between Police and VRU agreed. Currently working to formalise the arrangements through a Joint Data Controllership between HIOWC &amp; the OPCC. This data source and data fields have been used in the newly formatted, coproduced HIPS-wide SNA. </t>
  </si>
  <si>
    <t xml:space="preserve">The ISA continues to be formalised between Hampshire and Isle of Wight Constabulary and the VRU. All VRU Managers now have access to Police PowerBi dashboards and the VRU Analyst continues to have full access to Police data. 
Police serious violence offence, victim and suspect data was included in the finalised district chapters and HIPS-wide SNA. </t>
  </si>
  <si>
    <t xml:space="preserve">Police/VRU ISA is now in place and agreed. </t>
  </si>
  <si>
    <t xml:space="preserve">Police </t>
  </si>
  <si>
    <t xml:space="preserve">RMS </t>
  </si>
  <si>
    <t xml:space="preserve">Level 1 </t>
  </si>
  <si>
    <t xml:space="preserve">Personalised, individual data on all Police occurrences as well as suspects, victims and information including: occurrence details, individual details and associated factors. </t>
  </si>
  <si>
    <t xml:space="preserve">VRU Managers have completed training and have access to RMS, while the ISA continues to be formalised between the VRU and the Police. 
RMS is used regularly by the VRU Analyst to conduct analysis into VRU interventions (RESET). </t>
  </si>
  <si>
    <t xml:space="preserve">Business process agreed to allow access to RMS to ensure nominals are supported in partnership. </t>
  </si>
  <si>
    <t xml:space="preserve">Portsmouth receive raw crime data from Constabulary </t>
  </si>
  <si>
    <t xml:space="preserve">Used for VRU SNA and Portsmouth City Strategic Assessment. </t>
  </si>
  <si>
    <t xml:space="preserve">Following creation of the Partnership Data Tracker, actions identified to better understand partners differnetial use of police data. </t>
  </si>
  <si>
    <t xml:space="preserve">This data source is not used at partnership level so access is not being progressed for the VRP. 
</t>
  </si>
  <si>
    <t xml:space="preserve">This data source is not used at partnership level so access is not being progressed for the VRP as alternaive data sharing arrangements with the Police have been formalised. 
</t>
  </si>
  <si>
    <t xml:space="preserve">Police
Housing 
Adult Social Care </t>
  </si>
  <si>
    <t xml:space="preserve">Southampton Data Observatory </t>
  </si>
  <si>
    <t xml:space="preserve">1. Southampton Data Observatory shares crime levels and community safety data sets which are used in VRU SNA. 
2. Southampton Data Observatory Community Safety Dashboard used for key benchmarking figures in Southampton and used for the district SNA chapters and the HIPS-wide SNA </t>
  </si>
  <si>
    <t>Through the monthly Data &amp; Analysis sub-group an agreed template for the HIPS-wide SNA has been produced in collaboration with the specified and relevant authorities. This includes considering what data will be collated by the local authorities and what will be collated by the local authorities and what will be collated centrally and will determine how this local data will be used in the SNA going forwards.</t>
  </si>
  <si>
    <t xml:space="preserve">1. Following further exploration of data sharing with Southampton City Council and open source data, the VRU Analyst was able to use Southampton Data Observatory's Community Safety Dashboard for the finalised HIPS-wide SNA. 
2. Several data sets produced by Southampton Data Observatory, including those concerning housing and adult social care, were used in the finalised HIPS-wide SNA. 
This is a key example of data being collated locally but can be utilised in both furture district chapters and the HIPS-wide SNA. 
Further exploration is needed into whether similar data sets are available for other HIPS areas. </t>
  </si>
  <si>
    <t xml:space="preserve">Fire and Rescue </t>
  </si>
  <si>
    <t xml:space="preserve">Hotspots of deliberate fires and arson shared from Fire to Police </t>
  </si>
  <si>
    <t xml:space="preserve">Hotspots of deliberate fires and arson (particularly new schools) and wellbeing checks. Plan to overlay SV and fire hotspots, also health hotspots in the long term </t>
  </si>
  <si>
    <t xml:space="preserve">The VRU Analyst has gained access to mapping systems and has received one set of data from HFRS. Meetings are ongoing to define what data is useful for the partnership. DSA not thought to be required at the moment. </t>
  </si>
  <si>
    <t xml:space="preserve">Data on deliberate fires and arson are being shared and mapped and arrangements are in the process of being formalised. This data source and data fields have been used in the newly formatted, coproduced HIPS_wide SNA. IG from Hampshire Fire and Rescue have agreed to work on formalising arrangements between Fire, Police and the OPCC. </t>
  </si>
  <si>
    <t xml:space="preserve">Deliberate fires and arson data was used by the VRU Analyst in the finalised HIPS-wide SNA. Use of the HFRS ESRI mapping system also continues to be utilised by the VRU Analyst. 
Further data sharing is currently being explored, as well as the formalisation of an ISA between HFRS and Hampshire and Isle of Wight Constabulary. Forms of data sharing between other VRUs and Fire services is also being explored to be introduced in Hampshire. </t>
  </si>
  <si>
    <t>Work is ongoing to review ISAs with Fire to incorporate arrangements under HIOWT</t>
  </si>
  <si>
    <t xml:space="preserve">South Central Ambulance Service </t>
  </si>
  <si>
    <t>Data from violent incidents</t>
  </si>
  <si>
    <t xml:space="preserve">Unavailable </t>
  </si>
  <si>
    <t xml:space="preserve">Portsmouth receive drug and alcohol related ambulance attendances, however attendances due to violent incidents are not accessible. Similarly, data from across the whole footprint is not accessilble. </t>
  </si>
  <si>
    <t xml:space="preserve">Following creation of Partnership Data Tracker, actions identified to link with Thames Valley to understand how they receive data as this is a shared ambulance service and work was initially established to share for both areas. </t>
  </si>
  <si>
    <t xml:space="preserve">ICB representation has been established on Data and Analysis working group. SCAS data will be progressed following work on A&amp;E data. </t>
  </si>
  <si>
    <t xml:space="preserve">Data sharing continues to be explored for SCAS data and links made with ICB representation through the Data and Analysis Working Group are established and working well to further data sharing. 
Arrangements are being explored through the Hampshire and Isle of Wight Together Engagement Lead Inspector for inclusion in the data sharing platform. </t>
  </si>
  <si>
    <t>Initial meeting with SCAS to join HIOWT completed. Next steps to under take data requirements analysis and sign up to HIOWT governance pack.</t>
  </si>
  <si>
    <t xml:space="preserve">Hospital Admissions </t>
  </si>
  <si>
    <t xml:space="preserve">Digital Crime and Performance Pack </t>
  </si>
  <si>
    <t xml:space="preserve">Uses data and insights to track progress against the National Crime and Policing Measures. In addition to Police data, this provides information on Home Office VRU measurements such as NHS sharps injury admissions for Under 25sw. The VRU will primarily use this for hospital admissions data, as it has direct access to police data </t>
  </si>
  <si>
    <t xml:space="preserve">The VRU data lead, analyst and evaluation lead have access to the DCPP. Data for hospital admissions for under 25s has been used in the HIPS-wide SNA. </t>
  </si>
  <si>
    <t xml:space="preserve">DCPP data was included in the finalised HIPS-wide SNA and the public facing DCPP dashboard has been shared with the wider partnership. </t>
  </si>
  <si>
    <t xml:space="preserve">DCPP data was included in the finalised HIPS-wide SNA and the public facing DCPP dashboard has been shared with the wider partnership and included within the updated partnership data tracker. </t>
  </si>
  <si>
    <t>Accident and Emergency Departments (ISTV)</t>
  </si>
  <si>
    <t xml:space="preserve">Winchester, Basingstoke, St Mary's and Frimley A&amp;E departments. </t>
  </si>
  <si>
    <t xml:space="preserve">Winchester, Basingstoke, St Mary's, Frimley: No data receied. Aim to overlay hotspots with police and fire and to understand the presenting cohort. </t>
  </si>
  <si>
    <t xml:space="preserve">The previous progress towards sharing ISTV data consistently was paused due to barriers in srouces and lack of a suitable data sharing platform. With the new VRU structure and formation of the DAWG the partnership is in a better position to progress this using a top-down approach and escalation where required. Currently ICB membership is being sought for the DAWG. </t>
  </si>
  <si>
    <t xml:space="preserve">Representation from ICB at Data and Analysis Working Group. Detailed request for data fields sent to them. They have identified relevant IG documents to build on and support to formalise data sharing arrangements and IG processes between Hampshire &amp; Isle of Wight Constabulary, the VRU and ICB. </t>
  </si>
  <si>
    <t xml:space="preserve">Data sharing continues to be explored for A&amp;E data across the HIPS area and links made with ICB representation through the Data and Analysis Working Group are established and working well to further data sharing. </t>
  </si>
  <si>
    <t xml:space="preserve">Queen Alexandra Hospital </t>
  </si>
  <si>
    <t xml:space="preserve">A&amp;E admissions for assault or violence related admissions (ISTV). Used for Portsmouth Partnership Strategic Assessment of Crime, ASB, Reoffending and Substance Misuse. Aim to overlay hotspots with police and fire and to understand the presenting cohort across footprint. </t>
  </si>
  <si>
    <t xml:space="preserve">Actions have been identified to understand the quality of the data received locally. A consistent approach to sharing is still sought across the footprint. </t>
  </si>
  <si>
    <t xml:space="preserve">A consistent approach to sharing is still sought across the footprint. Representation from ICB at Data and Analysis Working Group. Detailed request for data fields sent to them. They have identified relevant IG documents to build on and support to formalise data sharing arrangements and IG processes between Hampshire &amp; Isle of Wight Constabulary, the VRU and IBC. </t>
  </si>
  <si>
    <t>University Hospital Southampton</t>
  </si>
  <si>
    <t xml:space="preserve">A&amp;E assault data (ISTV). Supplemented with drink-spioking data. Previously used in VRU SNA. Aim to overlay hotspots with police and fire and to understand the presenting cohort across footprint. </t>
  </si>
  <si>
    <t xml:space="preserve">This quarter it has been highlighted that Southampton data has stopped being received due to staff changes. The Community Cohesion Manager has attempted to follow this up, with no success. The Partnership Data Tracker has identified an action to further understand this blocker. </t>
  </si>
  <si>
    <t xml:space="preserve">Probation </t>
  </si>
  <si>
    <t>The HMPPS and MoJ Performance Hub and Segmentation tool</t>
  </si>
  <si>
    <t xml:space="preserve">Population data on risk and criminogenic need of prison and probation caseloads. Aim to use this to further understand this vulnerable population and risk factors present. </t>
  </si>
  <si>
    <t xml:space="preserve">The HMPPS and MoJ Performance Hub and Segmentation tool has recently become available to PCCs. The VRU Analyst and Evaluation and Data Officer are in the process of gaining access to this tool via the probation representation at the DAWG. </t>
  </si>
  <si>
    <t xml:space="preserve">The VRU Analyst and evaluation and data officer now have access to the Hub and Segementation tool. VRU analyst will assess usefulness of this source as an addition to local probation data shared. </t>
  </si>
  <si>
    <t xml:space="preserve">The VRU Analyst continues to use the Hub and Segmentation tool and both sources were used as benchmarking in the finalised HIPS-wide SNA. </t>
  </si>
  <si>
    <t>Work to bring Probation onboard to HIOWT alongside TVT is progressing. Initial meetings and data requirements has been completed, work to support Probation in signing governance pack is ongoing.</t>
  </si>
  <si>
    <t xml:space="preserve">Probation - Quarterly Updates to VRU </t>
  </si>
  <si>
    <t xml:space="preserve">Risk of reoffending, demographics, broad offence type, criminogenic need. Employment and accommodation circumstances by LA and district. </t>
  </si>
  <si>
    <t xml:space="preserve">Probation data has been shared directly with the OPCC, including backdated data and regular data updates are now being received. 
This data source has been used in the newly formatted, coproduced HIPS-wide SNA 
Access to all required probation data has been achieved. </t>
  </si>
  <si>
    <t xml:space="preserve">Sustainability of data sharing to be explored and confirmed as the data is currently shared directly with VRU Manager and the VRU Analyst.  
Probation data used in finalised HIPS-wide SNA. </t>
  </si>
  <si>
    <t xml:space="preserve">Education </t>
  </si>
  <si>
    <t xml:space="preserve">Portsmouth Schools and Colleges </t>
  </si>
  <si>
    <t xml:space="preserve">Portsmouth schools share exclusions, alternative provision, absence and attendance. Used for strategies, local strategy monitoring and vulnerable pupils work. 
Portsmouth post-16 data from colleges and schools: NEET and unknown figures. To be included in Insights Hub. </t>
  </si>
  <si>
    <t xml:space="preserve">Following creation of Partnership Data Tracker, actions identified to further understand the data sharing picire across the footprint, seek updates through the DAWG members on migration to new local data sharing systems in Portsmouth and identify number of contributing institutions. </t>
  </si>
  <si>
    <t xml:space="preserve">Education colleague has been identified to meet with VRU data lead to discuss sharing consistent, less localised, education data under the serious violence duty. </t>
  </si>
  <si>
    <t xml:space="preserve">Monthly updates on Portsmouth schools attendance data shared by Portsmouth City Council to the VRU. Further data sharing arrangements with other HIPS areas continue to be explored to ensure similar data sets are shared. </t>
  </si>
  <si>
    <t xml:space="preserve">Monthly updates on Portsmouth schools attendance data shared by Portsmouth City Council to the VRU. Exploration across the other HIPS areas indicates that similar data sets are not yet being shared and consequently this is a work in progress. </t>
  </si>
  <si>
    <t xml:space="preserve">SCC Education Database </t>
  </si>
  <si>
    <t xml:space="preserve">SCC Education Database data shared at tactical planning meetings and partnership action groups where relevant to SV hotspots. </t>
  </si>
  <si>
    <t xml:space="preserve">Following creation of Partnership Data Tracker, actions identified to understand Southampton's new data set to identify trends and individuals in need of support. Southampton representative to share dashboard fore pooling community safety data. Clarity to be sought on DSA situation. </t>
  </si>
  <si>
    <t xml:space="preserve">Continued exploration of data sharing is ongoing although there are no plans to regularly share education data directly with SCC. </t>
  </si>
  <si>
    <t xml:space="preserve">Continued exploration of data sharing is ongoing although there are no plans to regularly share education data directly from SCC. </t>
  </si>
  <si>
    <t xml:space="preserve">Education
Children's Social Care </t>
  </si>
  <si>
    <t xml:space="preserve">Department for Education 
</t>
  </si>
  <si>
    <t xml:space="preserve">Level 2 education data used for coproduced, HIPS-wide SNA. </t>
  </si>
  <si>
    <t xml:space="preserve">This data source has been used in the newly formatted, coproduced HIPS-wide SNA </t>
  </si>
  <si>
    <t xml:space="preserve">There have been no barriers to accessing or using the data. 
The data source and all listed fields were used throughout the finalised HIPS-wide SNA and have been shared with the partnership to be used more widely. </t>
  </si>
  <si>
    <t xml:space="preserve">There have been no barriers to accessing or using the data. 
The data source and all listed fields were used throughout the finalised HIPS-wide SNA and have been shared with the partnership to be used more widely and captured within the partnership data tracker. </t>
  </si>
  <si>
    <t xml:space="preserve">Prison </t>
  </si>
  <si>
    <t xml:space="preserve">The HMPPS and MoJ Performance Hub and Segmentation tool has recently become available to PCCs. The VRU Analyst and Evaluation and Data Officer are in the process of gaining access to this tool via the probation representation at the DAWG. Number of contributing prisons will be confirmed. </t>
  </si>
  <si>
    <t xml:space="preserve">The VRU Analyst and evaluation and data officer now have access to the Hub and Segmentation tool. No further uses of prison data have been identified so all required prison data has currently been achieved. </t>
  </si>
  <si>
    <t xml:space="preserve">The VRU Analyst continues to use the Hub and Segmentation tool and data from both was used as benchmarking in the finalised HIPS-wide SNA. </t>
  </si>
  <si>
    <t xml:space="preserve">Public Health Crime </t>
  </si>
  <si>
    <t xml:space="preserve">Office for National Statistics </t>
  </si>
  <si>
    <t xml:space="preserve">Crime Survey for England and Wales. National crime levels and trends, public health vulnerability data. Used for VRU SNA. </t>
  </si>
  <si>
    <t xml:space="preserve">Publically available data so no plans for improvements. </t>
  </si>
  <si>
    <t xml:space="preserve">This data sources has been used in the newly formatted, coproduced HIPS-wide SNA </t>
  </si>
  <si>
    <t xml:space="preserve">Both the Crime Survey for England and Wales (conducted by the ONS) and various open source data sets from the ONS were used in the finalised HIPS-wide SNA. They have also been shared more widely with partners for further use within the partnership. </t>
  </si>
  <si>
    <t xml:space="preserve">Both the Crime Survey for England and Wales (conducted by the ONS) and various open source data sets from the ONS were used in the finalised HIPS-wide SNA. They have also been shared more widely and captured within the partnership data tracker. </t>
  </si>
  <si>
    <t xml:space="preserve">Public Health: Deprivation </t>
  </si>
  <si>
    <t xml:space="preserve">Gov.uk : English Indices of Multiple Deprivation (IMD) </t>
  </si>
  <si>
    <t xml:space="preserve">Deprivation summary measures at district level and Lower Supeor Output Area. Used in VRU SNA. </t>
  </si>
  <si>
    <t xml:space="preserve">Deprivation data has been overlayed with violence hotspots this quarter. Publically available data so no plans for improvements. </t>
  </si>
  <si>
    <t xml:space="preserve">The VRU Analyst used IMD data to overlay with Serious Violence occurrences and compare where the most deprived areas are in Hampshire with key areas of serious violence. This was also broken down to district level for the district SNA chapters. </t>
  </si>
  <si>
    <t xml:space="preserve">The VRU Analyst used IMD data to overlay with Serious Violence occurrences within the HIPS-wide SNA and compare where the most deprived areas are in Hampshire &amp; the Isle of Wight with key areas of serious violence. This was also broken down to CSP level for the District SNA chapters. </t>
  </si>
  <si>
    <t xml:space="preserve">Community Surveys </t>
  </si>
  <si>
    <t xml:space="preserve">Various community surveys at different levels of geography to capture community views of crime, violence and safety </t>
  </si>
  <si>
    <t xml:space="preserve">VRU knife crime survey, Make Your Mark, Community Safety Surveys, YouGov, OPSS: Big Conversation, and surveying at community engagement events. This data will feed into the VRU SNA, as well as maintain and understanding of local communities' views on their local area. This will feed into the VRU and VRP strategy </t>
  </si>
  <si>
    <t xml:space="preserve">These surveys have been used in the VRU community engagement review to capture public sentiment across the footprint. Tis has fed into the VRU engagement strategy which includes consistent, simple surveying and capture of community views at engagement events (via a 'comments tree'). This approach has been used at events this quarter and results have been analysed by the VRU analyst and shared with partners involved in the events. This includes views on the events themselves which will feed into the VRU's Engagement Toolkit to ensure that events are tailored to public feeback. </t>
  </si>
  <si>
    <t xml:space="preserve">173 response have been collected to the knife crime survey during this quarter. The survey was launched through the OPCC as part of the PCC's Police and Crime plan to understand ways to tackle knife crime. The VRU have extended the survey and will run it for a longer period of time, promoting it via partners and at engagement events. 
The Big Conversation has received 4 more online responses. Paper submissions have not been previously dated so it is not possible to keep a reliable track of these responses. The Youth Commission plan to being dating paper responses in the future. </t>
  </si>
  <si>
    <t xml:space="preserve">All available Community Safety Surveys (Portsmouth, Southampton and Rushmoor) were collated and used as 'Community Voices' in the HIPS-wide SNA. 
OPCC Big Conversation received 224 online responses during this quarter. Paper responses will be collated and analysed in January 2024 and will be accounted for in Q4 figures. 
The knife crime survey collected 138 responses during this quarter. The VRU Analyst continues to conduct quarterly analysis of the knife crime survey to monitor trends and responses across the HIPS area. 
The VRP Knife Crime Survey is also being updated by the VRU Analyst to include further questions about feelings of safety and perceptions of serious violence among young people and the survey will be relaunched in January 2024. </t>
  </si>
  <si>
    <t xml:space="preserve">All available Community Safety Surveys (Portsmouth, Southampton and Rushmoor) were collated and used as 'Community Voices' in the HIPS-wide SNA. 
Findings from the OPCC Big Conversation (Youth Commission) were collated and analysed and incorporated within the HIPS-wide SNA. 
Results of the Knife Crime Survey were included within the HIPS-wide SNA. The VRU has reviewed this survey based on feedback from partners and participants and from May 2024 will be launching a Violent Crime Survey to capture the voice of the community within the next SNA. 
</t>
  </si>
  <si>
    <r>
      <t xml:space="preserve">Staffing costs </t>
    </r>
    <r>
      <rPr>
        <sz val="11"/>
        <color theme="1"/>
        <rFont val="Calibri"/>
        <family val="2"/>
        <scheme val="minor"/>
      </rPr>
      <t>(Please insert the</t>
    </r>
    <r>
      <rPr>
        <b/>
        <sz val="11"/>
        <color theme="1"/>
        <rFont val="Calibri"/>
        <family val="2"/>
        <scheme val="minor"/>
      </rPr>
      <t xml:space="preserve"> </t>
    </r>
    <r>
      <rPr>
        <sz val="11"/>
        <color theme="1"/>
        <rFont val="Calibri"/>
        <family val="2"/>
        <scheme val="minor"/>
      </rPr>
      <t xml:space="preserve">staffing cost spent with Home Office </t>
    </r>
    <r>
      <rPr>
        <b/>
        <sz val="11"/>
        <color rgb="FFFF0000"/>
        <rFont val="Calibri"/>
        <family val="2"/>
        <scheme val="minor"/>
      </rPr>
      <t>VRU Core Grant</t>
    </r>
    <r>
      <rPr>
        <sz val="11"/>
        <color theme="1"/>
        <rFont val="Calibri"/>
        <family val="2"/>
        <scheme val="minor"/>
      </rPr>
      <t xml:space="preserve"> Funding in the last quarter</t>
    </r>
  </si>
  <si>
    <t>How many staff does this budget fund? (FTE)</t>
  </si>
  <si>
    <t xml:space="preserve">How is this FTE divided up across the following roles? </t>
  </si>
  <si>
    <t>If you have included staff FTE in the 'other' column, please state what roles this includes.</t>
  </si>
  <si>
    <t>Please indicate the number of staff which are seconded from other organisations.</t>
  </si>
  <si>
    <t>VRU Lead</t>
  </si>
  <si>
    <t>Programme Management</t>
  </si>
  <si>
    <t xml:space="preserve">Programme Strategy </t>
  </si>
  <si>
    <t>Administration</t>
  </si>
  <si>
    <t>Project Coordinators</t>
  </si>
  <si>
    <t>Operational staff</t>
  </si>
  <si>
    <t>Data Management</t>
  </si>
  <si>
    <t>Analysis / Evaluation</t>
  </si>
  <si>
    <t>Finance Manager</t>
  </si>
  <si>
    <r>
      <t xml:space="preserve">Staffing costs </t>
    </r>
    <r>
      <rPr>
        <sz val="11"/>
        <color theme="1"/>
        <rFont val="Calibri"/>
        <family val="2"/>
        <scheme val="minor"/>
      </rPr>
      <t>(Please insert the</t>
    </r>
    <r>
      <rPr>
        <b/>
        <sz val="11"/>
        <color theme="1"/>
        <rFont val="Calibri"/>
        <family val="2"/>
        <scheme val="minor"/>
      </rPr>
      <t xml:space="preserve"> </t>
    </r>
    <r>
      <rPr>
        <sz val="11"/>
        <color theme="1"/>
        <rFont val="Calibri"/>
        <family val="2"/>
        <scheme val="minor"/>
      </rPr>
      <t xml:space="preserve">staffing cost spent with </t>
    </r>
    <r>
      <rPr>
        <b/>
        <sz val="11"/>
        <color rgb="FFFF0000"/>
        <rFont val="Calibri"/>
        <family val="2"/>
        <scheme val="minor"/>
      </rPr>
      <t>VRU Match Funding</t>
    </r>
    <r>
      <rPr>
        <sz val="11"/>
        <color theme="1"/>
        <rFont val="Calibri"/>
        <family val="2"/>
        <scheme val="minor"/>
      </rPr>
      <t xml:space="preserve"> in the last quarter</t>
    </r>
  </si>
  <si>
    <t>E.g. £200,000</t>
  </si>
  <si>
    <t xml:space="preserve">Definitions </t>
  </si>
  <si>
    <t>Intervention 'type'/'approach'</t>
  </si>
  <si>
    <t>YEF Toolkit Impact Level</t>
  </si>
  <si>
    <t>Youth Endowment Fund Toolkit</t>
  </si>
  <si>
    <t>Programmes that place case workers in accident and emergency departments to support children and young people with a violence-related injury.</t>
  </si>
  <si>
    <t>High</t>
  </si>
  <si>
    <t>Adventure and Wilderness Therapy</t>
  </si>
  <si>
    <t>Challenge-based activities and therapies undertaken in outdoor settings.</t>
  </si>
  <si>
    <t>Low</t>
  </si>
  <si>
    <t>Cognitive behavioural therapy</t>
  </si>
  <si>
    <t>After-school programmes</t>
  </si>
  <si>
    <t>Programmes which take place after school and involve academic support, enrichment, or social skills development.</t>
  </si>
  <si>
    <t>Focused deterrence</t>
  </si>
  <si>
    <t>Anti-bullying programmes</t>
  </si>
  <si>
    <t>School-based programmes designed to reduce bullying.</t>
  </si>
  <si>
    <t>A talking therapy which helps people recognise and manage negative thoughts and behaviours.</t>
  </si>
  <si>
    <t>Relationship violence prevention lessons and activities</t>
  </si>
  <si>
    <t>A strategy that combines communicating the consequences of violence with support for developing positive routes away from it.</t>
  </si>
  <si>
    <t>Intervention to prevent school exclusion</t>
  </si>
  <si>
    <t>Interventions which aim to prevent children becoming excluded or suspended from school.</t>
  </si>
  <si>
    <t>Knife surrender schemes</t>
  </si>
  <si>
    <t>Initiatives to enable people to safely hand in weapons at designated locations.</t>
  </si>
  <si>
    <t>Unknown</t>
  </si>
  <si>
    <t>Trauma-specific therapies </t>
  </si>
  <si>
    <t>Media campaigns</t>
  </si>
  <si>
    <t>Raising awareness of the risks and consequences of involvement in violence.</t>
  </si>
  <si>
    <t>Matching children and young people with mentors who provide guidance and support.</t>
  </si>
  <si>
    <t>Moderate</t>
  </si>
  <si>
    <t>Multi-systemic therapy</t>
  </si>
  <si>
    <t>A family therapy programme for children at risk of placement in either care or custody.</t>
  </si>
  <si>
    <t>Parenting programmes</t>
  </si>
  <si>
    <t>Programmes which help parents and their children to develop positive behaviours and relationships.</t>
  </si>
  <si>
    <t>Police in schools</t>
  </si>
  <si>
    <t>Police officers working in schools to prevent crime and violence.</t>
  </si>
  <si>
    <t>Diverting children who have committed first-time or low level offences away from the formal youth justice system.</t>
  </si>
  <si>
    <t>Custody Navigators</t>
  </si>
  <si>
    <t>Treated as above if same approach and done at point of arrest.</t>
  </si>
  <si>
    <t>Programmes that aim to prevent violence in intimate relationships. </t>
  </si>
  <si>
    <t>Restorative justice</t>
  </si>
  <si>
    <t>A process which supports someone who has committed a crime to communicate with the victim, understand the impact of their actions, and find a positive way forward.</t>
  </si>
  <si>
    <t>Aims to develop children’s ability to regulate their behaviour and communicate effectively.</t>
  </si>
  <si>
    <t>Secondary or tertiary prevention programmes which engage children in organised sports or physical activity.</t>
  </si>
  <si>
    <t>Training staff and redesigning services with an explicit focus on recognising trauma and avoiding re-traumatisation.</t>
  </si>
  <si>
    <t>Specialist therapies which aim to support individual recovery from trauma.</t>
  </si>
  <si>
    <t xml:space="preserve">Predominant target group </t>
  </si>
  <si>
    <t>Definition</t>
  </si>
  <si>
    <t>Risk domains</t>
  </si>
  <si>
    <t>Involvement with crime</t>
  </si>
  <si>
    <t>Not currently involved in criminal activity. Environmental risk due to community they live in and/or school they attend</t>
  </si>
  <si>
    <t>Community, school</t>
  </si>
  <si>
    <t xml:space="preserve">Young people known to hang out in hot spot areas </t>
  </si>
  <si>
    <t>Community, school, peer</t>
  </si>
  <si>
    <t>Unknown/ suspected</t>
  </si>
  <si>
    <t>Young people with known risk factors including ACEs and suspected to be involved in criminal activity. These young people may be known to police/authorities but have not received a conviction.</t>
  </si>
  <si>
    <t>Community, school, peer, individual, family</t>
  </si>
  <si>
    <t>Known to police/ authorities</t>
  </si>
  <si>
    <t>Young people with known risk factors and are involved in the criminal justice system</t>
  </si>
  <si>
    <t>Criminal conviction</t>
  </si>
  <si>
    <t>Predominant delivery model of intervention</t>
  </si>
  <si>
    <t xml:space="preserve">Awareness raising or education based programmes </t>
  </si>
  <si>
    <t>Diversionary youth outreach activities and programmes</t>
  </si>
  <si>
    <t>Therapeutic</t>
  </si>
  <si>
    <t>Tailored interventions and programmes</t>
  </si>
  <si>
    <t xml:space="preserve">Programmes which aim to cease offending or reoffending </t>
  </si>
  <si>
    <t>Type of Evaluation</t>
  </si>
  <si>
    <t>Impact evaluation</t>
  </si>
  <si>
    <t>An objective test of what changes have occurred, the scale of those changes and an assessment of the extent to which they can be attributed to the intervention. This is typically referred to as an impact evaluation and is investigated through theory-based, experimental, and / or quasi-experimental approaches.</t>
  </si>
  <si>
    <t xml:space="preserve">Process evaluation </t>
  </si>
  <si>
    <t>Analysis of: whether an intervention is being implemented as intended; whether the design is working; what is working more or less well and why. Together, these types of questions are typically referred to as a process evaluation.</t>
  </si>
  <si>
    <t>Cost benefit evaluation</t>
  </si>
  <si>
    <t>A comparison of the benefits and costs of the intervention; typically referred to as a value-for-money evaluation.</t>
  </si>
  <si>
    <t xml:space="preserve">Format of data </t>
  </si>
  <si>
    <t xml:space="preserve">Description </t>
  </si>
  <si>
    <t>Level 1</t>
  </si>
  <si>
    <r>
      <rPr>
        <b/>
        <sz val="11"/>
        <color theme="1"/>
        <rFont val="Calibri"/>
        <family val="2"/>
        <scheme val="minor"/>
      </rPr>
      <t>Population level</t>
    </r>
    <r>
      <rPr>
        <sz val="11"/>
        <color theme="1"/>
        <rFont val="Calibri"/>
        <family val="2"/>
        <scheme val="minor"/>
      </rPr>
      <t xml:space="preserve"> data. </t>
    </r>
  </si>
  <si>
    <t xml:space="preserve">This should be used for understanding SV in your area/build problem profiles. This level of data is aggregated, NOT personal and hence the data should be easily sharable. For example, aggregated hospital admissions data and crime data. </t>
  </si>
  <si>
    <r>
      <t>Hotspot/</t>
    </r>
    <r>
      <rPr>
        <b/>
        <sz val="11"/>
        <color theme="1"/>
        <rFont val="Calibri"/>
        <family val="2"/>
        <scheme val="minor"/>
      </rPr>
      <t>location level</t>
    </r>
    <r>
      <rPr>
        <sz val="11"/>
        <color theme="1"/>
        <rFont val="Calibri"/>
        <family val="2"/>
        <scheme val="minor"/>
      </rPr>
      <t xml:space="preserve"> data. </t>
    </r>
  </si>
  <si>
    <t xml:space="preserve">For example, ISTV data. This level of data should be de-personalised so that individuals cannot be identified. But does require a good level of geo-coding in order to identify hotspots and locations, so is considered personal data. </t>
  </si>
  <si>
    <r>
      <rPr>
        <b/>
        <sz val="11"/>
        <color theme="1"/>
        <rFont val="Calibri"/>
        <family val="2"/>
        <scheme val="minor"/>
      </rPr>
      <t>Individual level</t>
    </r>
    <r>
      <rPr>
        <sz val="11"/>
        <color theme="1"/>
        <rFont val="Calibri"/>
        <family val="2"/>
        <scheme val="minor"/>
      </rPr>
      <t xml:space="preserve"> data.</t>
    </r>
  </si>
  <si>
    <t xml:space="preserve">Data that can be used to better identify individuals at risk for high-intensity support programmes. This requires access to fully personal data.  </t>
  </si>
  <si>
    <t xml:space="preserve">OPCC
Police
Fire and Rescue Service 
Youth Justice Service 
ICB
Local Authorities
Probation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</si>
</sst>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quot;£&quot;#,##0.00"/>
    <numFmt numFmtId="165" formatCode="[$-F800]dddd\,\ mmmm\ dd\,\ yyyy"/>
    <numFmt numFmtId="166" formatCode="_-&quot;£&quot;* #,##0_-;\-&quot;£&quot;* #,##0_-;_-&quot;£&quot;* &quot;-&quot;??_-;_-@_-"/>
  </numFmts>
  <fonts count="48"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11"/>
      <name val="Calibri"/>
      <family val="2"/>
      <scheme val="minor"/>
    </font>
    <font>
      <b/>
      <i/>
      <u/>
      <sz val="11"/>
      <name val="Calibri"/>
      <family val="2"/>
      <scheme val="minor"/>
    </font>
    <font>
      <b/>
      <i/>
      <sz val="11"/>
      <name val="Calibri"/>
      <family val="2"/>
      <scheme val="minor"/>
    </font>
    <font>
      <sz val="11"/>
      <color theme="1"/>
      <name val="Arial"/>
      <family val="2"/>
    </font>
    <font>
      <b/>
      <sz val="11"/>
      <color rgb="FFFF0000"/>
      <name val="Calibri"/>
      <family val="2"/>
      <scheme val="minor"/>
    </font>
    <font>
      <sz val="11"/>
      <name val="Calibri"/>
      <family val="2"/>
      <scheme val="minor"/>
    </font>
    <font>
      <sz val="11"/>
      <color theme="1"/>
      <name val="Symbol"/>
      <family val="1"/>
      <charset val="2"/>
    </font>
    <font>
      <sz val="11"/>
      <color rgb="FFFF0000"/>
      <name val="Symbol"/>
      <family val="1"/>
      <charset val="2"/>
    </font>
    <font>
      <sz val="11"/>
      <color theme="1"/>
      <name val="Calibri"/>
      <family val="2"/>
      <scheme val="minor"/>
    </font>
    <font>
      <u/>
      <sz val="11"/>
      <color theme="10"/>
      <name val="Calibri"/>
      <family val="2"/>
      <scheme val="minor"/>
    </font>
    <font>
      <b/>
      <sz val="12"/>
      <color theme="1"/>
      <name val="Calibri"/>
      <family val="2"/>
      <scheme val="minor"/>
    </font>
    <font>
      <b/>
      <sz val="11"/>
      <color theme="1"/>
      <name val="Arial"/>
      <family val="2"/>
    </font>
    <font>
      <b/>
      <sz val="11"/>
      <color theme="0"/>
      <name val="Arial"/>
      <family val="2"/>
    </font>
    <font>
      <sz val="10"/>
      <color theme="1"/>
      <name val="Calibri"/>
      <family val="2"/>
      <scheme val="minor"/>
    </font>
    <font>
      <b/>
      <sz val="10"/>
      <color theme="1"/>
      <name val="Arial"/>
      <family val="2"/>
    </font>
    <font>
      <sz val="10"/>
      <color theme="1"/>
      <name val="Arial"/>
      <family val="2"/>
    </font>
    <font>
      <b/>
      <sz val="14"/>
      <color theme="0"/>
      <name val="Arial"/>
      <family val="2"/>
    </font>
    <font>
      <i/>
      <sz val="11"/>
      <color theme="1"/>
      <name val="Arial"/>
      <family val="2"/>
    </font>
    <font>
      <b/>
      <i/>
      <sz val="11"/>
      <color theme="1"/>
      <name val="Arial"/>
      <family val="2"/>
    </font>
    <font>
      <i/>
      <sz val="10"/>
      <color theme="1"/>
      <name val="Arial"/>
      <family val="2"/>
    </font>
    <font>
      <sz val="11"/>
      <name val="Arial"/>
      <family val="2"/>
    </font>
    <font>
      <b/>
      <sz val="11"/>
      <color rgb="FF7030A0"/>
      <name val="Arial"/>
      <family val="2"/>
    </font>
    <font>
      <i/>
      <sz val="10"/>
      <color rgb="FF0070C0"/>
      <name val="Arial"/>
      <family val="2"/>
    </font>
    <font>
      <i/>
      <sz val="11"/>
      <color rgb="FF7030A0"/>
      <name val="Arial"/>
      <family val="2"/>
    </font>
    <font>
      <sz val="11"/>
      <color rgb="FF7030A0"/>
      <name val="Arial"/>
      <family val="2"/>
    </font>
    <font>
      <b/>
      <i/>
      <sz val="10"/>
      <color theme="1"/>
      <name val="Arial"/>
      <family val="2"/>
    </font>
    <font>
      <i/>
      <sz val="10"/>
      <name val="Arial"/>
      <family val="2"/>
    </font>
    <font>
      <sz val="10"/>
      <name val="Arial"/>
      <family val="2"/>
    </font>
    <font>
      <sz val="10"/>
      <color rgb="FF000000"/>
      <name val="Arial"/>
      <family val="2"/>
    </font>
    <font>
      <sz val="11"/>
      <color rgb="FF000000"/>
      <name val="Calibri"/>
      <family val="2"/>
      <scheme val="minor"/>
    </font>
    <font>
      <u/>
      <sz val="11"/>
      <color rgb="FF000000"/>
      <name val="Calibri"/>
      <family val="2"/>
      <scheme val="minor"/>
    </font>
    <font>
      <b/>
      <sz val="11"/>
      <color rgb="FF000000"/>
      <name val="Calibri"/>
      <family val="2"/>
      <scheme val="minor"/>
    </font>
    <font>
      <sz val="9"/>
      <name val="Calibri"/>
      <family val="2"/>
      <scheme val="minor"/>
    </font>
    <font>
      <b/>
      <sz val="9"/>
      <name val="Calibri"/>
      <family val="2"/>
      <scheme val="minor"/>
    </font>
    <font>
      <sz val="10"/>
      <name val="Symbol"/>
      <family val="1"/>
      <charset val="2"/>
    </font>
    <font>
      <sz val="12"/>
      <name val="Arial"/>
      <family val="2"/>
    </font>
    <font>
      <sz val="10"/>
      <color rgb="FFFF0000"/>
      <name val="Arial"/>
      <family val="2"/>
    </font>
    <font>
      <u/>
      <sz val="11"/>
      <name val="Calibri"/>
      <family val="2"/>
      <scheme val="minor"/>
    </font>
    <font>
      <b/>
      <sz val="11"/>
      <name val="Arial"/>
      <family val="2"/>
    </font>
    <font>
      <b/>
      <sz val="10"/>
      <name val="Arial"/>
      <family val="2"/>
    </font>
    <font>
      <i/>
      <sz val="10"/>
      <color theme="1" tint="0.499984740745262"/>
      <name val="Arial"/>
      <family val="2"/>
    </font>
    <font>
      <sz val="11"/>
      <name val="Calibri"/>
      <family val="2"/>
      <scheme val="minor"/>
    </font>
    <font>
      <b/>
      <sz val="10"/>
      <color rgb="FF000000"/>
      <name val="Arial"/>
      <family val="2"/>
    </font>
    <font>
      <i/>
      <sz val="10"/>
      <color theme="2" tint="-0.249977111117893"/>
      <name val="Arial"/>
      <family val="2"/>
    </font>
  </fonts>
  <fills count="12">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6" tint="0.79998168889431442"/>
        <bgColor indexed="64"/>
      </patternFill>
    </fill>
    <fill>
      <patternFill patternType="solid">
        <fgColor theme="4"/>
        <bgColor indexed="64"/>
      </patternFill>
    </fill>
    <fill>
      <patternFill patternType="solid">
        <fgColor rgb="FF7030A0"/>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
      <left style="thin">
        <color theme="0" tint="-4.9989318521683403E-2"/>
      </left>
      <right/>
      <top/>
      <bottom/>
      <diagonal/>
    </border>
  </borders>
  <cellStyleXfs count="3">
    <xf numFmtId="0" fontId="0" fillId="0" borderId="0"/>
    <xf numFmtId="44" fontId="12" fillId="0" borderId="0" applyFont="0" applyFill="0" applyBorder="0" applyAlignment="0" applyProtection="0"/>
    <xf numFmtId="0" fontId="13" fillId="0" borderId="0" applyNumberFormat="0" applyFill="0" applyBorder="0" applyAlignment="0" applyProtection="0"/>
  </cellStyleXfs>
  <cellXfs count="296">
    <xf numFmtId="0" fontId="0" fillId="0" borderId="0" xfId="0"/>
    <xf numFmtId="0" fontId="0" fillId="0" borderId="0" xfId="0" applyAlignment="1">
      <alignment wrapText="1"/>
    </xf>
    <xf numFmtId="0" fontId="0" fillId="0" borderId="1" xfId="0" applyBorder="1" applyAlignment="1">
      <alignment vertical="center" wrapText="1"/>
    </xf>
    <xf numFmtId="0" fontId="0" fillId="0" borderId="1" xfId="0" applyBorder="1" applyAlignment="1">
      <alignment wrapText="1"/>
    </xf>
    <xf numFmtId="0" fontId="0" fillId="0" borderId="1" xfId="0" applyBorder="1"/>
    <xf numFmtId="0" fontId="0" fillId="0" borderId="1" xfId="0" applyBorder="1" applyAlignment="1">
      <alignment horizontal="left" vertical="center" wrapText="1"/>
    </xf>
    <xf numFmtId="0" fontId="0" fillId="0" borderId="1" xfId="0" applyBorder="1" applyAlignment="1">
      <alignment horizontal="left" vertical="center"/>
    </xf>
    <xf numFmtId="164" fontId="0" fillId="0" borderId="1" xfId="0" applyNumberFormat="1" applyBorder="1"/>
    <xf numFmtId="164" fontId="0" fillId="4" borderId="2" xfId="0" applyNumberFormat="1" applyFill="1" applyBorder="1" applyAlignment="1">
      <alignment wrapText="1"/>
    </xf>
    <xf numFmtId="1" fontId="0" fillId="4" borderId="2" xfId="0" applyNumberFormat="1" applyFill="1" applyBorder="1" applyAlignment="1">
      <alignment wrapText="1"/>
    </xf>
    <xf numFmtId="1" fontId="0" fillId="4" borderId="1" xfId="0" applyNumberFormat="1" applyFill="1" applyBorder="1" applyAlignment="1">
      <alignment wrapText="1"/>
    </xf>
    <xf numFmtId="0" fontId="0" fillId="4" borderId="2" xfId="0" applyFill="1" applyBorder="1" applyAlignment="1">
      <alignment wrapText="1"/>
    </xf>
    <xf numFmtId="0" fontId="0" fillId="3" borderId="1" xfId="0" applyFill="1" applyBorder="1" applyAlignment="1">
      <alignment horizontal="center" vertical="center" wrapText="1"/>
    </xf>
    <xf numFmtId="0" fontId="2" fillId="2" borderId="9"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0" borderId="1" xfId="0" applyFont="1" applyBorder="1" applyAlignment="1">
      <alignment horizontal="left" vertical="center" wrapText="1"/>
    </xf>
    <xf numFmtId="0" fontId="7" fillId="0" borderId="0" xfId="0" applyFont="1"/>
    <xf numFmtId="0" fontId="4" fillId="2" borderId="10" xfId="0" applyFont="1" applyFill="1" applyBorder="1" applyAlignment="1" applyProtection="1">
      <alignment horizontal="center" vertical="center" wrapText="1"/>
      <protection locked="0"/>
    </xf>
    <xf numFmtId="0" fontId="2" fillId="2" borderId="14" xfId="0" applyFont="1" applyFill="1" applyBorder="1" applyAlignment="1">
      <alignment horizontal="center"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6" borderId="1" xfId="0" applyFill="1" applyBorder="1" applyAlignment="1">
      <alignment horizontal="left" vertical="center" wrapText="1"/>
    </xf>
    <xf numFmtId="0" fontId="13" fillId="0" borderId="0" xfId="2" applyAlignment="1">
      <alignment horizontal="left" vertical="center"/>
    </xf>
    <xf numFmtId="0" fontId="2" fillId="4" borderId="1" xfId="0" applyFont="1" applyFill="1" applyBorder="1" applyAlignment="1">
      <alignment horizontal="left" vertical="center" wrapText="1"/>
    </xf>
    <xf numFmtId="0" fontId="2" fillId="4" borderId="1" xfId="0" applyFont="1" applyFill="1" applyBorder="1" applyAlignment="1">
      <alignment horizontal="left" vertical="center"/>
    </xf>
    <xf numFmtId="0" fontId="2" fillId="0" borderId="1" xfId="0" applyFont="1" applyBorder="1" applyAlignment="1">
      <alignment horizontal="left" vertical="center"/>
    </xf>
    <xf numFmtId="0" fontId="7" fillId="0" borderId="0" xfId="0" applyFont="1" applyAlignment="1">
      <alignment wrapText="1"/>
    </xf>
    <xf numFmtId="0" fontId="14" fillId="0" borderId="0" xfId="0" applyFont="1" applyAlignment="1">
      <alignment vertical="top" wrapText="1"/>
    </xf>
    <xf numFmtId="0" fontId="15" fillId="0" borderId="0" xfId="0" applyFont="1" applyAlignment="1">
      <alignment horizontal="center" vertical="center" wrapText="1"/>
    </xf>
    <xf numFmtId="0" fontId="15" fillId="0" borderId="0" xfId="0" applyFont="1" applyAlignment="1">
      <alignment horizontal="left" vertical="center"/>
    </xf>
    <xf numFmtId="0" fontId="18" fillId="0" borderId="0" xfId="0" applyFont="1" applyAlignment="1">
      <alignment horizontal="center" vertical="center" wrapText="1"/>
    </xf>
    <xf numFmtId="0" fontId="20" fillId="9" borderId="29" xfId="0" applyFont="1" applyFill="1" applyBorder="1" applyAlignment="1">
      <alignment horizontal="left" vertical="center"/>
    </xf>
    <xf numFmtId="0" fontId="15" fillId="0" borderId="0" xfId="0" applyFont="1" applyAlignment="1">
      <alignment horizontal="left" vertical="center" wrapText="1"/>
    </xf>
    <xf numFmtId="0" fontId="23" fillId="0" borderId="0" xfId="0" applyFont="1" applyAlignment="1">
      <alignment horizontal="center" vertical="center" wrapText="1"/>
    </xf>
    <xf numFmtId="0" fontId="16" fillId="9" borderId="31" xfId="0" applyFont="1" applyFill="1" applyBorder="1" applyAlignment="1">
      <alignment vertical="center"/>
    </xf>
    <xf numFmtId="0" fontId="16" fillId="9" borderId="32" xfId="0" applyFont="1" applyFill="1" applyBorder="1" applyAlignment="1">
      <alignment vertical="center" wrapText="1"/>
    </xf>
    <xf numFmtId="0" fontId="7" fillId="0" borderId="6" xfId="0" applyFont="1" applyBorder="1" applyAlignment="1">
      <alignment horizontal="left" vertical="center" wrapText="1"/>
    </xf>
    <xf numFmtId="0" fontId="16" fillId="0" borderId="0" xfId="0" applyFont="1" applyAlignment="1">
      <alignment vertical="center" wrapText="1"/>
    </xf>
    <xf numFmtId="0" fontId="16" fillId="10" borderId="27" xfId="0" applyFont="1" applyFill="1" applyBorder="1" applyAlignment="1">
      <alignment vertical="center" wrapText="1"/>
    </xf>
    <xf numFmtId="0" fontId="16" fillId="10" borderId="33" xfId="0" applyFont="1" applyFill="1" applyBorder="1" applyAlignment="1">
      <alignment vertical="center" wrapText="1"/>
    </xf>
    <xf numFmtId="0" fontId="16" fillId="10" borderId="34" xfId="0" applyFont="1" applyFill="1" applyBorder="1" applyAlignment="1">
      <alignment vertical="center" wrapText="1"/>
    </xf>
    <xf numFmtId="0" fontId="25" fillId="6" borderId="9" xfId="0" applyFont="1" applyFill="1" applyBorder="1" applyAlignment="1">
      <alignment horizontal="center" vertical="center" wrapText="1"/>
    </xf>
    <xf numFmtId="0" fontId="25" fillId="6" borderId="11" xfId="0" applyFont="1" applyFill="1" applyBorder="1" applyAlignment="1">
      <alignment horizontal="center" vertical="center" wrapText="1"/>
    </xf>
    <xf numFmtId="0" fontId="25" fillId="6" borderId="12" xfId="0" applyFont="1" applyFill="1" applyBorder="1" applyAlignment="1">
      <alignment horizontal="center" vertical="center" wrapText="1"/>
    </xf>
    <xf numFmtId="0" fontId="16" fillId="10" borderId="28" xfId="0" applyFont="1" applyFill="1" applyBorder="1" applyAlignment="1">
      <alignment vertical="center"/>
    </xf>
    <xf numFmtId="0" fontId="19" fillId="0" borderId="0" xfId="0" applyFont="1" applyAlignment="1">
      <alignment horizontal="left" vertical="center" wrapText="1"/>
    </xf>
    <xf numFmtId="0" fontId="7" fillId="0" borderId="0" xfId="0" applyFont="1" applyAlignment="1">
      <alignment horizontal="left" vertical="center" wrapText="1"/>
    </xf>
    <xf numFmtId="0" fontId="0" fillId="0" borderId="0" xfId="0" applyAlignment="1">
      <alignment vertical="center"/>
    </xf>
    <xf numFmtId="0" fontId="0" fillId="0" borderId="1" xfId="0" applyBorder="1" applyAlignment="1">
      <alignment vertical="center"/>
    </xf>
    <xf numFmtId="0" fontId="2" fillId="5" borderId="7" xfId="0" applyFont="1" applyFill="1" applyBorder="1" applyAlignment="1">
      <alignment vertical="center"/>
    </xf>
    <xf numFmtId="164" fontId="0" fillId="0" borderId="1" xfId="0" applyNumberFormat="1" applyBorder="1" applyAlignment="1">
      <alignment vertical="center"/>
    </xf>
    <xf numFmtId="164" fontId="2" fillId="3" borderId="7" xfId="0" applyNumberFormat="1" applyFont="1" applyFill="1" applyBorder="1" applyAlignment="1">
      <alignment vertical="center"/>
    </xf>
    <xf numFmtId="165" fontId="0" fillId="0" borderId="1" xfId="0" applyNumberFormat="1" applyBorder="1" applyAlignment="1">
      <alignment vertical="center"/>
    </xf>
    <xf numFmtId="0" fontId="0" fillId="0" borderId="5" xfId="0" applyBorder="1" applyAlignment="1">
      <alignment vertical="center" wrapText="1"/>
    </xf>
    <xf numFmtId="164" fontId="2" fillId="5" borderId="7" xfId="0" applyNumberFormat="1" applyFont="1" applyFill="1" applyBorder="1" applyAlignment="1">
      <alignment vertical="center"/>
    </xf>
    <xf numFmtId="165" fontId="2" fillId="5" borderId="7" xfId="0" applyNumberFormat="1" applyFont="1" applyFill="1" applyBorder="1" applyAlignment="1">
      <alignment vertical="center"/>
    </xf>
    <xf numFmtId="0" fontId="2" fillId="5" borderId="8" xfId="0" applyFont="1" applyFill="1" applyBorder="1" applyAlignment="1">
      <alignment vertical="center" wrapText="1"/>
    </xf>
    <xf numFmtId="0" fontId="0" fillId="0" borderId="4" xfId="0" applyBorder="1" applyAlignment="1">
      <alignment vertical="center"/>
    </xf>
    <xf numFmtId="0" fontId="10" fillId="0" borderId="4" xfId="0" applyFont="1" applyBorder="1" applyAlignment="1">
      <alignment horizontal="left" vertical="center"/>
    </xf>
    <xf numFmtId="0" fontId="10" fillId="0" borderId="17" xfId="0" applyFont="1" applyBorder="1" applyAlignment="1">
      <alignment horizontal="left" vertical="center"/>
    </xf>
    <xf numFmtId="0" fontId="2" fillId="3" borderId="6" xfId="0" applyFont="1" applyFill="1" applyBorder="1" applyAlignment="1">
      <alignment vertical="center"/>
    </xf>
    <xf numFmtId="0" fontId="10" fillId="0" borderId="0" xfId="0" applyFont="1" applyAlignment="1">
      <alignment horizontal="left" vertical="center"/>
    </xf>
    <xf numFmtId="0" fontId="11" fillId="0" borderId="0" xfId="0" applyFont="1" applyAlignment="1">
      <alignment horizontal="left" vertical="center"/>
    </xf>
    <xf numFmtId="0" fontId="7" fillId="9" borderId="29" xfId="0" applyFont="1" applyFill="1" applyBorder="1" applyAlignment="1">
      <alignment vertical="center" wrapText="1"/>
    </xf>
    <xf numFmtId="0" fontId="7" fillId="0" borderId="0" xfId="0" applyFont="1" applyAlignment="1">
      <alignment vertical="center" wrapText="1"/>
    </xf>
    <xf numFmtId="0" fontId="16" fillId="10" borderId="6" xfId="0" applyFont="1" applyFill="1" applyBorder="1" applyAlignment="1">
      <alignment vertical="center" wrapText="1"/>
    </xf>
    <xf numFmtId="0" fontId="22" fillId="0" borderId="30" xfId="0" applyFont="1" applyBorder="1" applyAlignment="1">
      <alignment vertical="center" wrapText="1"/>
    </xf>
    <xf numFmtId="0" fontId="22" fillId="0" borderId="0" xfId="0" applyFont="1" applyAlignment="1">
      <alignment vertical="center" wrapText="1"/>
    </xf>
    <xf numFmtId="0" fontId="17" fillId="0" borderId="0" xfId="0" applyFont="1" applyAlignment="1">
      <alignment vertical="center"/>
    </xf>
    <xf numFmtId="0" fontId="7" fillId="0" borderId="0" xfId="0" applyFont="1" applyAlignment="1">
      <alignment vertical="center"/>
    </xf>
    <xf numFmtId="0" fontId="21" fillId="0" borderId="0" xfId="0" applyFont="1" applyAlignment="1">
      <alignment vertical="center" wrapText="1"/>
    </xf>
    <xf numFmtId="0" fontId="25" fillId="0" borderId="35" xfId="0" applyFont="1" applyBorder="1" applyAlignment="1">
      <alignment vertical="center" wrapText="1"/>
    </xf>
    <xf numFmtId="0" fontId="21" fillId="0" borderId="0" xfId="0" applyFont="1" applyAlignment="1">
      <alignment horizontal="left" vertical="center" wrapText="1"/>
    </xf>
    <xf numFmtId="0" fontId="25" fillId="0" borderId="36" xfId="0" applyFont="1" applyBorder="1" applyAlignment="1">
      <alignment vertical="center" wrapText="1"/>
    </xf>
    <xf numFmtId="0" fontId="14" fillId="0" borderId="0" xfId="0" applyFont="1" applyAlignment="1">
      <alignment vertical="center" wrapText="1"/>
    </xf>
    <xf numFmtId="0" fontId="24" fillId="0" borderId="4" xfId="0" applyFont="1" applyBorder="1" applyAlignment="1">
      <alignment vertical="center"/>
    </xf>
    <xf numFmtId="0" fontId="24" fillId="0" borderId="1" xfId="0" applyFont="1" applyBorder="1" applyAlignment="1">
      <alignment vertical="center" wrapText="1"/>
    </xf>
    <xf numFmtId="0" fontId="7" fillId="0" borderId="1" xfId="0" applyFont="1" applyBorder="1" applyAlignment="1">
      <alignment vertical="center"/>
    </xf>
    <xf numFmtId="0" fontId="7" fillId="0" borderId="4" xfId="0" applyFont="1" applyBorder="1" applyAlignment="1">
      <alignment vertical="center"/>
    </xf>
    <xf numFmtId="0" fontId="7" fillId="0" borderId="1" xfId="0" applyFont="1" applyBorder="1" applyAlignment="1">
      <alignment vertical="center" wrapText="1"/>
    </xf>
    <xf numFmtId="0" fontId="7" fillId="0" borderId="6" xfId="0" applyFont="1" applyBorder="1" applyAlignment="1">
      <alignment vertical="center"/>
    </xf>
    <xf numFmtId="0" fontId="7" fillId="0" borderId="7" xfId="0" applyFont="1" applyBorder="1" applyAlignment="1">
      <alignment vertical="center" wrapText="1"/>
    </xf>
    <xf numFmtId="0" fontId="7" fillId="0" borderId="7" xfId="0" applyFont="1" applyBorder="1" applyAlignment="1">
      <alignment vertical="center"/>
    </xf>
    <xf numFmtId="0" fontId="7" fillId="0" borderId="5" xfId="0" applyFont="1" applyBorder="1" applyAlignment="1">
      <alignment vertical="center"/>
    </xf>
    <xf numFmtId="0" fontId="7" fillId="0" borderId="8" xfId="0" applyFont="1" applyBorder="1" applyAlignment="1">
      <alignment vertical="center"/>
    </xf>
    <xf numFmtId="0" fontId="23" fillId="0" borderId="0" xfId="0" applyFont="1" applyAlignment="1">
      <alignment horizontal="left" vertical="center"/>
    </xf>
    <xf numFmtId="0" fontId="25" fillId="0" borderId="3" xfId="0" applyFont="1" applyBorder="1" applyAlignment="1">
      <alignment vertical="center" wrapText="1"/>
    </xf>
    <xf numFmtId="0" fontId="25" fillId="6" borderId="23" xfId="0" applyFont="1" applyFill="1" applyBorder="1" applyAlignment="1">
      <alignment vertical="center" wrapText="1"/>
    </xf>
    <xf numFmtId="0" fontId="25" fillId="6" borderId="24" xfId="0" applyFont="1" applyFill="1" applyBorder="1" applyAlignment="1">
      <alignment vertical="center" wrapText="1"/>
    </xf>
    <xf numFmtId="0" fontId="25" fillId="6" borderId="25" xfId="0" applyFont="1" applyFill="1" applyBorder="1" applyAlignment="1">
      <alignment vertical="center" wrapText="1"/>
    </xf>
    <xf numFmtId="0" fontId="16" fillId="9" borderId="23" xfId="0" applyFont="1" applyFill="1" applyBorder="1" applyAlignment="1">
      <alignment vertical="center" wrapText="1"/>
    </xf>
    <xf numFmtId="0" fontId="16" fillId="9" borderId="25" xfId="0" applyFont="1" applyFill="1" applyBorder="1" applyAlignment="1">
      <alignment vertical="center" wrapText="1"/>
    </xf>
    <xf numFmtId="0" fontId="27" fillId="0" borderId="1" xfId="0" applyFont="1" applyBorder="1" applyAlignment="1">
      <alignment horizontal="left" vertical="center" wrapText="1"/>
    </xf>
    <xf numFmtId="0" fontId="27" fillId="0" borderId="0" xfId="0" applyFont="1" applyAlignment="1">
      <alignment horizontal="left" vertical="center" wrapText="1"/>
    </xf>
    <xf numFmtId="0" fontId="28" fillId="8" borderId="13" xfId="0" applyFont="1" applyFill="1" applyBorder="1" applyAlignment="1">
      <alignment horizontal="center" vertical="center" wrapText="1"/>
    </xf>
    <xf numFmtId="0" fontId="28" fillId="8" borderId="2" xfId="0" applyFont="1" applyFill="1" applyBorder="1" applyAlignment="1">
      <alignment horizontal="center" vertical="center" wrapText="1"/>
    </xf>
    <xf numFmtId="0" fontId="28" fillId="8" borderId="14" xfId="0" applyFont="1" applyFill="1" applyBorder="1" applyAlignment="1">
      <alignment horizontal="center" vertical="center" wrapText="1"/>
    </xf>
    <xf numFmtId="17" fontId="0" fillId="0" borderId="1" xfId="0" applyNumberFormat="1" applyBorder="1" applyAlignment="1">
      <alignment vertical="center"/>
    </xf>
    <xf numFmtId="0" fontId="23" fillId="0" borderId="0" xfId="0" applyFont="1" applyAlignment="1">
      <alignment horizontal="left" vertical="top"/>
    </xf>
    <xf numFmtId="0" fontId="19" fillId="0" borderId="0" xfId="0" applyFont="1" applyAlignment="1">
      <alignment horizontal="left" vertical="top" wrapText="1"/>
    </xf>
    <xf numFmtId="0" fontId="18" fillId="0" borderId="0" xfId="0" applyFont="1" applyAlignment="1">
      <alignment horizontal="center" vertical="top" wrapText="1"/>
    </xf>
    <xf numFmtId="0" fontId="0" fillId="0" borderId="0" xfId="0" applyAlignment="1">
      <alignment vertical="top"/>
    </xf>
    <xf numFmtId="0" fontId="17" fillId="0" borderId="0" xfId="0" applyFont="1" applyAlignment="1">
      <alignment vertical="top"/>
    </xf>
    <xf numFmtId="0" fontId="25" fillId="0" borderId="1" xfId="0" applyFont="1" applyBorder="1" applyAlignment="1">
      <alignment vertical="center" wrapText="1"/>
    </xf>
    <xf numFmtId="0" fontId="9" fillId="0" borderId="1" xfId="0" applyFont="1" applyBorder="1" applyAlignment="1">
      <alignment horizontal="left" vertical="center" wrapText="1"/>
    </xf>
    <xf numFmtId="0" fontId="9" fillId="0" borderId="2" xfId="0" applyFont="1" applyBorder="1" applyAlignment="1">
      <alignment vertical="center" wrapText="1"/>
    </xf>
    <xf numFmtId="165" fontId="9" fillId="0" borderId="1" xfId="0" applyNumberFormat="1" applyFont="1" applyBorder="1" applyAlignment="1">
      <alignment vertical="center" wrapText="1"/>
    </xf>
    <xf numFmtId="0" fontId="31" fillId="0" borderId="36" xfId="0" applyFont="1" applyBorder="1" applyAlignment="1">
      <alignment vertical="center" wrapText="1"/>
    </xf>
    <xf numFmtId="0" fontId="24" fillId="0" borderId="22" xfId="0" applyFont="1" applyBorder="1" applyAlignment="1">
      <alignment horizontal="center" vertical="center" wrapText="1"/>
    </xf>
    <xf numFmtId="0" fontId="31" fillId="11" borderId="5" xfId="0" applyFont="1" applyFill="1" applyBorder="1" applyAlignment="1">
      <alignment horizontal="left" vertical="center" wrapText="1"/>
    </xf>
    <xf numFmtId="0" fontId="31" fillId="11" borderId="1" xfId="0" applyFont="1" applyFill="1" applyBorder="1" applyAlignment="1">
      <alignment horizontal="center" vertical="center" wrapText="1"/>
    </xf>
    <xf numFmtId="0" fontId="30" fillId="0" borderId="5" xfId="0" applyFont="1" applyBorder="1" applyAlignment="1">
      <alignment horizontal="center" vertical="center" wrapText="1"/>
    </xf>
    <xf numFmtId="0" fontId="9" fillId="0" borderId="1" xfId="0" applyFont="1" applyBorder="1" applyAlignment="1">
      <alignment vertical="center" wrapText="1"/>
    </xf>
    <xf numFmtId="164" fontId="9" fillId="11" borderId="1" xfId="0" applyNumberFormat="1" applyFont="1" applyFill="1" applyBorder="1" applyAlignment="1">
      <alignment vertical="center"/>
    </xf>
    <xf numFmtId="0" fontId="9" fillId="0" borderId="5" xfId="0" applyFont="1" applyBorder="1" applyAlignment="1">
      <alignment vertical="center" wrapText="1"/>
    </xf>
    <xf numFmtId="1" fontId="9" fillId="0" borderId="1" xfId="0" applyNumberFormat="1" applyFont="1" applyBorder="1" applyAlignment="1">
      <alignment horizontal="left" vertical="center"/>
    </xf>
    <xf numFmtId="1" fontId="9" fillId="11" borderId="1" xfId="0" applyNumberFormat="1" applyFont="1" applyFill="1" applyBorder="1" applyAlignment="1">
      <alignment horizontal="left" vertical="center"/>
    </xf>
    <xf numFmtId="0" fontId="9" fillId="0" borderId="2" xfId="0" applyFont="1" applyBorder="1" applyAlignment="1">
      <alignment horizontal="center" vertical="center" wrapText="1"/>
    </xf>
    <xf numFmtId="0" fontId="9" fillId="0" borderId="2" xfId="0" applyFont="1" applyBorder="1" applyAlignment="1">
      <alignment horizontal="left" vertical="center" wrapText="1"/>
    </xf>
    <xf numFmtId="0" fontId="9" fillId="11" borderId="26" xfId="0" applyFont="1" applyFill="1" applyBorder="1" applyAlignment="1">
      <alignment horizontal="left" vertical="center" wrapText="1"/>
    </xf>
    <xf numFmtId="17" fontId="9" fillId="0" borderId="1" xfId="0" applyNumberFormat="1" applyFont="1" applyBorder="1" applyAlignment="1">
      <alignment vertical="center"/>
    </xf>
    <xf numFmtId="0" fontId="9" fillId="0" borderId="4" xfId="0" applyFont="1" applyBorder="1" applyAlignment="1">
      <alignment horizontal="center" vertical="center"/>
    </xf>
    <xf numFmtId="0" fontId="9" fillId="0" borderId="1" xfId="0" applyFont="1" applyBorder="1" applyAlignment="1">
      <alignment horizontal="center" vertical="center" wrapText="1"/>
    </xf>
    <xf numFmtId="0" fontId="26" fillId="11" borderId="7" xfId="0" applyFont="1" applyFill="1" applyBorder="1" applyAlignment="1">
      <alignment horizontal="center" vertical="center" wrapText="1"/>
    </xf>
    <xf numFmtId="0" fontId="32" fillId="0" borderId="5" xfId="0" applyFont="1" applyBorder="1" applyAlignment="1">
      <alignment horizontal="left" vertical="center" wrapText="1"/>
    </xf>
    <xf numFmtId="0" fontId="31" fillId="0" borderId="7" xfId="0" applyFont="1" applyBorder="1" applyAlignment="1">
      <alignment horizontal="center" vertical="center" wrapText="1"/>
    </xf>
    <xf numFmtId="0" fontId="9" fillId="0" borderId="17" xfId="0" applyFont="1" applyBorder="1" applyAlignment="1">
      <alignment horizontal="left" vertical="center" wrapText="1"/>
    </xf>
    <xf numFmtId="0" fontId="9" fillId="0" borderId="0" xfId="0" applyFont="1" applyAlignment="1">
      <alignment vertical="center" wrapText="1"/>
    </xf>
    <xf numFmtId="0" fontId="9" fillId="0" borderId="0" xfId="0" applyFont="1" applyAlignment="1">
      <alignment vertical="center"/>
    </xf>
    <xf numFmtId="0" fontId="4"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37" fillId="2" borderId="1"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29" xfId="0" applyFont="1" applyBorder="1" applyAlignment="1">
      <alignment vertical="center" wrapText="1"/>
    </xf>
    <xf numFmtId="0" fontId="9" fillId="0" borderId="29" xfId="0" applyFont="1" applyBorder="1" applyAlignment="1">
      <alignment vertical="center"/>
    </xf>
    <xf numFmtId="0" fontId="9" fillId="0" borderId="17" xfId="0" applyFont="1" applyBorder="1" applyAlignment="1">
      <alignment horizontal="center" vertical="center" wrapText="1"/>
    </xf>
    <xf numFmtId="0" fontId="9" fillId="0" borderId="17" xfId="0" applyFont="1" applyBorder="1" applyAlignment="1">
      <alignment vertical="center" wrapText="1"/>
    </xf>
    <xf numFmtId="0" fontId="9" fillId="0" borderId="42" xfId="0" applyFont="1" applyBorder="1" applyAlignment="1">
      <alignment vertical="center" wrapText="1"/>
    </xf>
    <xf numFmtId="0" fontId="9" fillId="0" borderId="42" xfId="0" applyFont="1" applyBorder="1" applyAlignment="1">
      <alignment vertical="center"/>
    </xf>
    <xf numFmtId="0" fontId="9" fillId="11" borderId="1" xfId="0" applyFont="1" applyFill="1" applyBorder="1" applyAlignment="1">
      <alignment vertical="center" wrapText="1"/>
    </xf>
    <xf numFmtId="0" fontId="38" fillId="0" borderId="1" xfId="0" applyFont="1" applyBorder="1" applyAlignment="1">
      <alignment horizontal="left" vertical="center"/>
    </xf>
    <xf numFmtId="0" fontId="9" fillId="0" borderId="1" xfId="0" applyFont="1" applyBorder="1" applyAlignment="1">
      <alignment horizontal="left" vertical="center"/>
    </xf>
    <xf numFmtId="0" fontId="4" fillId="5" borderId="7" xfId="0" applyFont="1" applyFill="1" applyBorder="1" applyAlignment="1">
      <alignment vertical="center" wrapText="1"/>
    </xf>
    <xf numFmtId="0" fontId="4" fillId="3" borderId="7" xfId="0" applyFont="1" applyFill="1" applyBorder="1" applyAlignment="1">
      <alignment vertical="center" wrapText="1"/>
    </xf>
    <xf numFmtId="0" fontId="4" fillId="5" borderId="22" xfId="0" applyFont="1" applyFill="1" applyBorder="1" applyAlignment="1">
      <alignment vertical="center" wrapText="1"/>
    </xf>
    <xf numFmtId="0" fontId="39" fillId="0" borderId="0" xfId="0" applyFont="1" applyAlignment="1">
      <alignment horizontal="left" vertical="center"/>
    </xf>
    <xf numFmtId="0" fontId="4" fillId="2"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38" fillId="0" borderId="4" xfId="0" applyFont="1" applyBorder="1" applyAlignment="1">
      <alignment horizontal="center" vertical="center"/>
    </xf>
    <xf numFmtId="0" fontId="4" fillId="3" borderId="6" xfId="0" applyFont="1" applyFill="1" applyBorder="1" applyAlignment="1">
      <alignment horizontal="center" vertical="center" wrapText="1"/>
    </xf>
    <xf numFmtId="0" fontId="39" fillId="0" borderId="0" xfId="0" applyFont="1" applyAlignment="1">
      <alignment horizontal="center" vertical="center"/>
    </xf>
    <xf numFmtId="0" fontId="9" fillId="0" borderId="0" xfId="0" applyFont="1" applyAlignment="1">
      <alignment horizontal="center" vertical="center" wrapText="1"/>
    </xf>
    <xf numFmtId="0" fontId="2" fillId="2" borderId="11" xfId="0" applyFont="1" applyFill="1" applyBorder="1" applyAlignment="1">
      <alignment horizontal="center" vertical="center" wrapText="1"/>
    </xf>
    <xf numFmtId="0" fontId="2" fillId="2" borderId="2" xfId="0" applyFont="1" applyFill="1" applyBorder="1" applyAlignment="1">
      <alignment horizontal="center" vertical="center" wrapText="1"/>
    </xf>
    <xf numFmtId="164" fontId="9" fillId="0" borderId="1" xfId="0" applyNumberFormat="1" applyFont="1" applyBorder="1" applyAlignment="1">
      <alignment horizontal="left" vertical="center"/>
    </xf>
    <xf numFmtId="0" fontId="2" fillId="2" borderId="11" xfId="0" applyFont="1" applyFill="1" applyBorder="1" applyAlignment="1">
      <alignment horizontal="left" vertical="center" wrapText="1"/>
    </xf>
    <xf numFmtId="0" fontId="2" fillId="5" borderId="7" xfId="0" applyFont="1" applyFill="1" applyBorder="1" applyAlignment="1">
      <alignment horizontal="left" vertical="center"/>
    </xf>
    <xf numFmtId="165" fontId="0" fillId="0" borderId="1" xfId="0" applyNumberFormat="1" applyBorder="1" applyAlignment="1">
      <alignment vertical="center" wrapText="1"/>
    </xf>
    <xf numFmtId="0" fontId="0" fillId="0" borderId="4" xfId="0" applyBorder="1" applyAlignment="1">
      <alignment horizontal="left" vertical="center"/>
    </xf>
    <xf numFmtId="0" fontId="0" fillId="0" borderId="17" xfId="0" applyBorder="1" applyAlignment="1">
      <alignment horizontal="left" vertical="center" wrapText="1"/>
    </xf>
    <xf numFmtId="0" fontId="0" fillId="0" borderId="17" xfId="0" applyBorder="1" applyAlignment="1">
      <alignment horizontal="left" vertical="center"/>
    </xf>
    <xf numFmtId="1" fontId="0" fillId="0" borderId="1" xfId="0" applyNumberFormat="1" applyBorder="1" applyAlignment="1">
      <alignment horizontal="left" vertical="center"/>
    </xf>
    <xf numFmtId="164" fontId="0" fillId="0" borderId="1" xfId="0" applyNumberFormat="1" applyBorder="1" applyAlignment="1">
      <alignment horizontal="left" vertical="center"/>
    </xf>
    <xf numFmtId="44" fontId="0" fillId="0" borderId="1" xfId="1" applyFont="1" applyBorder="1" applyAlignment="1">
      <alignment horizontal="left" vertical="center"/>
    </xf>
    <xf numFmtId="166" fontId="0" fillId="0" borderId="1" xfId="1" applyNumberFormat="1" applyFont="1" applyBorder="1" applyAlignment="1">
      <alignment horizontal="left" vertical="center"/>
    </xf>
    <xf numFmtId="0" fontId="0" fillId="0" borderId="5" xfId="0" applyBorder="1" applyAlignment="1">
      <alignment horizontal="left" vertical="center" wrapText="1"/>
    </xf>
    <xf numFmtId="0" fontId="8" fillId="7" borderId="0" xfId="0" applyFont="1" applyFill="1" applyAlignment="1">
      <alignment horizontal="left" vertical="center"/>
    </xf>
    <xf numFmtId="0" fontId="0" fillId="7" borderId="0" xfId="0" applyFill="1" applyAlignment="1">
      <alignment horizontal="left" vertical="center"/>
    </xf>
    <xf numFmtId="0" fontId="4" fillId="2" borderId="9" xfId="0" applyFont="1" applyFill="1" applyBorder="1" applyAlignment="1" applyProtection="1">
      <alignment horizontal="left" vertical="center" wrapText="1"/>
      <protection locked="0"/>
    </xf>
    <xf numFmtId="0" fontId="4" fillId="2" borderId="10"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protection locked="0"/>
    </xf>
    <xf numFmtId="0" fontId="9" fillId="2" borderId="20" xfId="0" applyFont="1" applyFill="1" applyBorder="1" applyAlignment="1" applyProtection="1">
      <alignment horizontal="left" vertical="center" wrapText="1"/>
      <protection locked="0"/>
    </xf>
    <xf numFmtId="0" fontId="9" fillId="2" borderId="16"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left" vertical="center" wrapText="1"/>
      <protection locked="0"/>
    </xf>
    <xf numFmtId="0" fontId="9" fillId="0" borderId="4" xfId="0" applyFont="1" applyBorder="1" applyAlignment="1">
      <alignment horizontal="left" vertical="center"/>
    </xf>
    <xf numFmtId="0" fontId="9" fillId="0" borderId="17" xfId="0" applyFont="1" applyBorder="1" applyAlignment="1">
      <alignment horizontal="left" vertical="center"/>
    </xf>
    <xf numFmtId="0" fontId="24" fillId="0" borderId="2" xfId="0" applyFont="1" applyBorder="1" applyAlignment="1">
      <alignment horizontal="left" vertical="center" wrapText="1"/>
    </xf>
    <xf numFmtId="44" fontId="9" fillId="0" borderId="1" xfId="1" applyFont="1" applyBorder="1" applyAlignment="1">
      <alignment horizontal="left" vertical="center"/>
    </xf>
    <xf numFmtId="166" fontId="9" fillId="0" borderId="1" xfId="1" applyNumberFormat="1" applyFont="1" applyBorder="1" applyAlignment="1">
      <alignment horizontal="left" vertical="center"/>
    </xf>
    <xf numFmtId="0" fontId="24" fillId="0" borderId="1" xfId="0" applyFont="1" applyBorder="1" applyAlignment="1">
      <alignment horizontal="left" vertical="center" wrapText="1"/>
    </xf>
    <xf numFmtId="0" fontId="33" fillId="0" borderId="1" xfId="0" applyFont="1" applyBorder="1" applyAlignment="1">
      <alignment horizontal="left" vertical="center" wrapText="1"/>
    </xf>
    <xf numFmtId="44" fontId="0" fillId="0" borderId="1" xfId="1" applyFont="1" applyBorder="1" applyAlignment="1" applyProtection="1">
      <alignment horizontal="left" vertical="center"/>
    </xf>
    <xf numFmtId="166" fontId="0" fillId="0" borderId="1" xfId="1" applyNumberFormat="1" applyFont="1" applyBorder="1" applyAlignment="1" applyProtection="1">
      <alignment horizontal="left" vertical="center"/>
    </xf>
    <xf numFmtId="0" fontId="9" fillId="0" borderId="40" xfId="0" applyFont="1" applyBorder="1" applyAlignment="1">
      <alignment horizontal="left" vertical="center"/>
    </xf>
    <xf numFmtId="0" fontId="9" fillId="0" borderId="4" xfId="0" applyFont="1" applyBorder="1" applyAlignment="1">
      <alignment horizontal="left" vertical="center" wrapText="1"/>
    </xf>
    <xf numFmtId="0" fontId="3" fillId="11" borderId="4" xfId="0" applyFont="1" applyFill="1" applyBorder="1" applyAlignment="1">
      <alignment horizontal="left" vertical="center"/>
    </xf>
    <xf numFmtId="1" fontId="3" fillId="0" borderId="1" xfId="0" applyNumberFormat="1" applyFont="1" applyBorder="1" applyAlignment="1">
      <alignment horizontal="left" vertical="center"/>
    </xf>
    <xf numFmtId="0" fontId="3" fillId="0" borderId="4" xfId="0" applyFont="1" applyBorder="1" applyAlignment="1">
      <alignment horizontal="left" vertical="center"/>
    </xf>
    <xf numFmtId="0" fontId="2" fillId="3" borderId="6" xfId="0" applyFont="1" applyFill="1" applyBorder="1" applyAlignment="1">
      <alignment horizontal="left" vertical="center"/>
    </xf>
    <xf numFmtId="0" fontId="2" fillId="5" borderId="18" xfId="0" applyFont="1" applyFill="1" applyBorder="1" applyAlignment="1">
      <alignment horizontal="left" vertical="center"/>
    </xf>
    <xf numFmtId="1" fontId="2" fillId="3" borderId="7" xfId="0" applyNumberFormat="1" applyFont="1" applyFill="1" applyBorder="1" applyAlignment="1">
      <alignment horizontal="left" vertical="center"/>
    </xf>
    <xf numFmtId="164" fontId="2" fillId="0" borderId="7" xfId="0" applyNumberFormat="1" applyFont="1" applyBorder="1" applyAlignment="1">
      <alignment horizontal="left" vertical="center"/>
    </xf>
    <xf numFmtId="164" fontId="2" fillId="3" borderId="7" xfId="0" applyNumberFormat="1" applyFont="1" applyFill="1" applyBorder="1" applyAlignment="1">
      <alignment horizontal="left" vertical="center"/>
    </xf>
    <xf numFmtId="166" fontId="2" fillId="3" borderId="7" xfId="1" applyNumberFormat="1" applyFont="1" applyFill="1" applyBorder="1" applyAlignment="1">
      <alignment horizontal="left" vertical="center"/>
    </xf>
    <xf numFmtId="0" fontId="0" fillId="5" borderId="8" xfId="0" applyFill="1" applyBorder="1" applyAlignment="1">
      <alignment horizontal="left" vertical="center"/>
    </xf>
    <xf numFmtId="0" fontId="9" fillId="0" borderId="0" xfId="0" applyFont="1" applyAlignment="1">
      <alignment horizontal="left" vertical="center"/>
    </xf>
    <xf numFmtId="0" fontId="37" fillId="2" borderId="3" xfId="0" applyFont="1" applyFill="1" applyBorder="1" applyAlignment="1">
      <alignment horizontal="center" vertical="center" wrapText="1"/>
    </xf>
    <xf numFmtId="0" fontId="3" fillId="0" borderId="0" xfId="0" applyFont="1" applyAlignment="1">
      <alignment horizontal="left" vertical="center"/>
    </xf>
    <xf numFmtId="0" fontId="0" fillId="0" borderId="26" xfId="0" applyBorder="1" applyAlignment="1">
      <alignment wrapText="1"/>
    </xf>
    <xf numFmtId="0" fontId="9" fillId="0" borderId="44" xfId="0" applyFont="1" applyBorder="1" applyAlignment="1">
      <alignment horizontal="left" vertical="center"/>
    </xf>
    <xf numFmtId="0" fontId="9" fillId="0" borderId="0" xfId="0" applyFont="1" applyAlignment="1">
      <alignment wrapText="1"/>
    </xf>
    <xf numFmtId="0" fontId="9" fillId="0" borderId="1" xfId="0" applyFont="1" applyBorder="1" applyAlignment="1">
      <alignment wrapText="1"/>
    </xf>
    <xf numFmtId="44" fontId="9" fillId="0" borderId="1" xfId="1" applyFont="1" applyBorder="1" applyAlignment="1" applyProtection="1">
      <alignment horizontal="left" vertical="center"/>
    </xf>
    <xf numFmtId="166" fontId="9" fillId="0" borderId="1" xfId="1" applyNumberFormat="1" applyFont="1" applyBorder="1" applyAlignment="1" applyProtection="1">
      <alignment horizontal="left" vertical="center"/>
    </xf>
    <xf numFmtId="0" fontId="0" fillId="0" borderId="44" xfId="0" applyBorder="1" applyAlignment="1">
      <alignment horizontal="left" vertical="center"/>
    </xf>
    <xf numFmtId="0" fontId="9" fillId="0" borderId="2" xfId="0" applyFont="1" applyBorder="1" applyAlignment="1">
      <alignment wrapText="1"/>
    </xf>
    <xf numFmtId="44" fontId="9" fillId="0" borderId="1" xfId="1" applyFont="1" applyFill="1" applyBorder="1" applyAlignment="1">
      <alignment horizontal="left" vertical="center"/>
    </xf>
    <xf numFmtId="166" fontId="9" fillId="0" borderId="1" xfId="1" applyNumberFormat="1" applyFont="1" applyFill="1" applyBorder="1" applyAlignment="1">
      <alignment horizontal="left" vertical="center"/>
    </xf>
    <xf numFmtId="0" fontId="9" fillId="0" borderId="41" xfId="0" applyFont="1" applyBorder="1" applyAlignment="1">
      <alignment horizontal="left" vertical="center" wrapText="1"/>
    </xf>
    <xf numFmtId="0" fontId="9" fillId="0" borderId="39" xfId="0" applyFont="1" applyBorder="1" applyAlignment="1">
      <alignment horizontal="left" vertical="center" wrapText="1"/>
    </xf>
    <xf numFmtId="0" fontId="9" fillId="0" borderId="16" xfId="0" applyFont="1" applyBorder="1" applyAlignment="1">
      <alignment horizontal="left" vertical="center" wrapText="1"/>
    </xf>
    <xf numFmtId="0" fontId="9" fillId="0" borderId="45" xfId="0" applyFont="1" applyBorder="1" applyAlignment="1">
      <alignment horizontal="left" vertical="center"/>
    </xf>
    <xf numFmtId="0" fontId="9" fillId="0" borderId="5" xfId="0" applyFont="1" applyBorder="1" applyAlignment="1">
      <alignment horizontal="left" vertical="center" wrapText="1"/>
    </xf>
    <xf numFmtId="0" fontId="9" fillId="0" borderId="26" xfId="0" applyFont="1" applyBorder="1" applyAlignment="1">
      <alignment vertical="center" wrapText="1"/>
    </xf>
    <xf numFmtId="0" fontId="24" fillId="0" borderId="4" xfId="0" applyFont="1" applyBorder="1" applyAlignment="1">
      <alignment horizontal="left" vertical="center" wrapText="1"/>
    </xf>
    <xf numFmtId="0" fontId="19" fillId="0" borderId="1" xfId="0" applyFont="1" applyBorder="1" applyAlignment="1">
      <alignment horizontal="left" vertical="center" wrapText="1"/>
    </xf>
    <xf numFmtId="0" fontId="45" fillId="0" borderId="0" xfId="0" applyFont="1" applyAlignment="1">
      <alignment vertical="center" wrapText="1"/>
    </xf>
    <xf numFmtId="0" fontId="1" fillId="0" borderId="0" xfId="0" applyFont="1" applyAlignment="1">
      <alignment vertical="center"/>
    </xf>
    <xf numFmtId="0" fontId="1" fillId="0" borderId="17" xfId="0" applyFont="1" applyBorder="1" applyAlignment="1">
      <alignment vertical="center" wrapText="1"/>
    </xf>
    <xf numFmtId="0" fontId="1" fillId="0" borderId="0" xfId="0" applyFont="1" applyAlignment="1">
      <alignment vertical="center" wrapText="1"/>
    </xf>
    <xf numFmtId="0" fontId="1" fillId="0" borderId="1" xfId="0" applyFont="1" applyBorder="1" applyAlignment="1">
      <alignment vertical="center" wrapText="1"/>
    </xf>
    <xf numFmtId="0" fontId="1" fillId="0" borderId="26" xfId="0" applyFont="1" applyBorder="1" applyAlignment="1">
      <alignment vertical="center" wrapText="1"/>
    </xf>
    <xf numFmtId="0" fontId="1" fillId="0" borderId="36" xfId="0" applyFont="1" applyBorder="1" applyAlignment="1">
      <alignment vertical="center" wrapText="1"/>
    </xf>
    <xf numFmtId="0" fontId="1" fillId="0" borderId="16" xfId="0" applyFont="1" applyBorder="1" applyAlignment="1">
      <alignment vertical="center" wrapText="1"/>
    </xf>
    <xf numFmtId="0" fontId="24" fillId="0" borderId="13" xfId="0" applyFont="1" applyBorder="1" applyAlignment="1">
      <alignment vertical="center" wrapText="1"/>
    </xf>
    <xf numFmtId="0" fontId="24" fillId="0" borderId="4" xfId="0" applyFont="1" applyBorder="1" applyAlignment="1">
      <alignment vertical="center" wrapText="1"/>
    </xf>
    <xf numFmtId="0" fontId="32" fillId="0" borderId="1" xfId="0" applyFont="1" applyBorder="1" applyAlignment="1">
      <alignment horizontal="left" vertical="center" wrapText="1"/>
    </xf>
    <xf numFmtId="0" fontId="19" fillId="0" borderId="3" xfId="0" applyFont="1" applyBorder="1" applyAlignment="1">
      <alignment horizontal="left" vertical="center" wrapText="1"/>
    </xf>
    <xf numFmtId="0" fontId="24" fillId="0" borderId="6" xfId="0" applyFont="1" applyBorder="1" applyAlignment="1">
      <alignment vertical="center" wrapText="1"/>
    </xf>
    <xf numFmtId="0" fontId="32" fillId="0" borderId="39" xfId="0" applyFont="1" applyBorder="1" applyAlignment="1">
      <alignment horizontal="left" vertical="center" wrapText="1"/>
    </xf>
    <xf numFmtId="0" fontId="24" fillId="0" borderId="13" xfId="0" applyFont="1" applyBorder="1" applyAlignment="1">
      <alignment horizontal="left" vertical="center" wrapText="1"/>
    </xf>
    <xf numFmtId="0" fontId="24" fillId="0" borderId="6" xfId="0" applyFont="1" applyBorder="1" applyAlignment="1">
      <alignment horizontal="left" vertical="center" wrapText="1"/>
    </xf>
    <xf numFmtId="0" fontId="31" fillId="0" borderId="3" xfId="0" applyFont="1" applyBorder="1" applyAlignment="1">
      <alignment vertical="center" wrapText="1"/>
    </xf>
    <xf numFmtId="0" fontId="7" fillId="0" borderId="1" xfId="0" quotePrefix="1" applyFont="1" applyBorder="1" applyAlignment="1">
      <alignment vertical="center" wrapText="1"/>
    </xf>
    <xf numFmtId="0" fontId="31" fillId="0" borderId="1" xfId="0" applyFont="1" applyBorder="1" applyAlignment="1">
      <alignment horizontal="left" vertical="center" wrapText="1"/>
    </xf>
    <xf numFmtId="0" fontId="37" fillId="2" borderId="43" xfId="0" applyFont="1" applyFill="1" applyBorder="1" applyAlignment="1">
      <alignment vertical="center" wrapText="1"/>
    </xf>
    <xf numFmtId="0" fontId="33" fillId="0" borderId="1" xfId="0" applyFont="1" applyBorder="1" applyAlignment="1">
      <alignment vertical="center" wrapText="1"/>
    </xf>
    <xf numFmtId="0" fontId="33" fillId="0" borderId="16" xfId="0" applyFont="1" applyBorder="1" applyAlignment="1">
      <alignment vertical="center" wrapText="1"/>
    </xf>
    <xf numFmtId="0" fontId="33" fillId="0" borderId="17" xfId="0" applyFont="1" applyBorder="1" applyAlignment="1">
      <alignment vertical="center" wrapText="1"/>
    </xf>
    <xf numFmtId="0" fontId="3" fillId="0" borderId="1" xfId="0" applyFont="1" applyBorder="1" applyAlignment="1">
      <alignment vertical="center" wrapText="1"/>
    </xf>
    <xf numFmtId="0" fontId="9" fillId="0" borderId="14" xfId="0" applyFont="1" applyBorder="1" applyAlignment="1">
      <alignment vertical="center" wrapText="1"/>
    </xf>
    <xf numFmtId="0" fontId="4" fillId="5" borderId="8" xfId="0" applyFont="1" applyFill="1" applyBorder="1" applyAlignment="1">
      <alignment vertical="center" wrapText="1"/>
    </xf>
    <xf numFmtId="0" fontId="31" fillId="11" borderId="32" xfId="0" applyFont="1" applyFill="1" applyBorder="1" applyAlignment="1">
      <alignment horizontal="left" vertical="center" wrapText="1"/>
    </xf>
    <xf numFmtId="0" fontId="25" fillId="6" borderId="15" xfId="0" applyFont="1" applyFill="1" applyBorder="1" applyAlignment="1">
      <alignment vertical="center" wrapText="1"/>
    </xf>
    <xf numFmtId="0" fontId="19" fillId="0" borderId="1" xfId="0" applyFont="1" applyBorder="1" applyAlignment="1">
      <alignment wrapText="1"/>
    </xf>
    <xf numFmtId="0" fontId="16" fillId="9" borderId="37" xfId="0" applyFont="1" applyFill="1" applyBorder="1" applyAlignment="1">
      <alignment horizontal="center" vertical="center" wrapText="1"/>
    </xf>
    <xf numFmtId="0" fontId="16" fillId="9" borderId="38" xfId="0" applyFont="1" applyFill="1" applyBorder="1" applyAlignment="1">
      <alignment horizontal="center" vertical="center" wrapText="1"/>
    </xf>
    <xf numFmtId="0" fontId="8" fillId="7" borderId="15" xfId="0" applyFont="1" applyFill="1" applyBorder="1" applyAlignment="1">
      <alignment horizontal="left" vertical="center"/>
    </xf>
    <xf numFmtId="0" fontId="0" fillId="7" borderId="15" xfId="0" applyFill="1" applyBorder="1" applyAlignment="1">
      <alignment horizontal="left" vertical="center"/>
    </xf>
    <xf numFmtId="0" fontId="9" fillId="2" borderId="21" xfId="0" applyFont="1" applyFill="1" applyBorder="1" applyAlignment="1" applyProtection="1">
      <alignment horizontal="left" vertical="center" wrapText="1"/>
      <protection locked="0"/>
    </xf>
    <xf numFmtId="0" fontId="9" fillId="2" borderId="2"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left" vertical="center" wrapText="1"/>
      <protection locked="0"/>
    </xf>
    <xf numFmtId="0" fontId="4" fillId="2" borderId="12" xfId="0" applyFont="1" applyFill="1" applyBorder="1" applyAlignment="1" applyProtection="1">
      <alignment horizontal="left" vertical="center" wrapText="1"/>
      <protection locked="0"/>
    </xf>
    <xf numFmtId="0" fontId="9" fillId="2" borderId="14" xfId="0" applyFont="1" applyFill="1" applyBorder="1" applyAlignment="1" applyProtection="1">
      <alignment horizontal="left" vertical="center" wrapText="1"/>
      <protection locked="0"/>
    </xf>
    <xf numFmtId="0" fontId="9" fillId="2" borderId="19" xfId="0" applyFont="1" applyFill="1" applyBorder="1" applyAlignment="1" applyProtection="1">
      <alignment horizontal="left" vertical="center" wrapText="1"/>
      <protection locked="0"/>
    </xf>
    <xf numFmtId="0" fontId="9" fillId="2" borderId="13" xfId="0" applyFont="1" applyFill="1" applyBorder="1" applyAlignment="1" applyProtection="1">
      <alignment horizontal="left" vertical="center" wrapText="1"/>
      <protection locked="0"/>
    </xf>
    <xf numFmtId="0" fontId="9" fillId="2" borderId="21" xfId="0" quotePrefix="1" applyFont="1" applyFill="1" applyBorder="1" applyAlignment="1" applyProtection="1">
      <alignment horizontal="left" vertical="center" wrapText="1"/>
      <protection locked="0"/>
    </xf>
    <xf numFmtId="0" fontId="9" fillId="2" borderId="2" xfId="0" quotePrefix="1" applyFont="1" applyFill="1" applyBorder="1" applyAlignment="1" applyProtection="1">
      <alignment horizontal="left" vertical="center" wrapText="1"/>
      <protection locked="0"/>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21" xfId="0" applyFill="1"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0" fontId="9" fillId="2" borderId="21"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0" fillId="2" borderId="21" xfId="0" applyFill="1" applyBorder="1" applyAlignment="1">
      <alignment horizontal="center" vertical="center" wrapText="1"/>
    </xf>
    <xf numFmtId="0" fontId="0" fillId="2" borderId="21" xfId="0" applyFill="1" applyBorder="1" applyAlignment="1">
      <alignment horizontal="left" vertical="center" wrapText="1"/>
    </xf>
    <xf numFmtId="0" fontId="0" fillId="2" borderId="2" xfId="0" applyFill="1" applyBorder="1" applyAlignment="1">
      <alignment horizontal="left" vertical="center" wrapText="1"/>
    </xf>
    <xf numFmtId="0" fontId="9" fillId="2" borderId="23" xfId="0" applyFont="1" applyFill="1" applyBorder="1" applyAlignment="1">
      <alignment horizontal="left" vertical="center" wrapText="1"/>
    </xf>
    <xf numFmtId="0" fontId="9" fillId="2" borderId="24" xfId="0" applyFont="1" applyFill="1" applyBorder="1" applyAlignment="1">
      <alignment horizontal="left" vertical="center" wrapText="1"/>
    </xf>
    <xf numFmtId="0" fontId="9" fillId="2" borderId="25" xfId="0" applyFont="1" applyFill="1" applyBorder="1" applyAlignment="1">
      <alignment horizontal="left"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36" fillId="2" borderId="2" xfId="0" applyFont="1" applyFill="1" applyBorder="1" applyAlignment="1">
      <alignment horizontal="center" vertical="center" wrapText="1"/>
    </xf>
    <xf numFmtId="0" fontId="36" fillId="2" borderId="14" xfId="0" applyFont="1" applyFill="1" applyBorder="1" applyAlignment="1">
      <alignment horizontal="center" vertical="center" wrapText="1"/>
    </xf>
    <xf numFmtId="0" fontId="36" fillId="2" borderId="19" xfId="0" applyFont="1" applyFill="1" applyBorder="1" applyAlignment="1">
      <alignment horizontal="center" vertical="center" wrapText="1"/>
    </xf>
    <xf numFmtId="0" fontId="36" fillId="2" borderId="13" xfId="0" applyFont="1" applyFill="1" applyBorder="1" applyAlignment="1">
      <alignment horizontal="center" vertical="center" wrapText="1"/>
    </xf>
    <xf numFmtId="0" fontId="36" fillId="2" borderId="2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5" xfId="0" applyFont="1" applyFill="1" applyBorder="1" applyAlignment="1">
      <alignment horizontal="center" vertical="center" wrapText="1"/>
    </xf>
  </cellXfs>
  <cellStyles count="3">
    <cellStyle name="Currency" xfId="1" builtinId="4"/>
    <cellStyle name="Hyperlink" xfId="2" builtinId="8"/>
    <cellStyle name="Normal" xfId="0" builtinId="0"/>
  </cellStyles>
  <dxfs count="3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213178</xdr:colOff>
      <xdr:row>1</xdr:row>
      <xdr:rowOff>1359</xdr:rowOff>
    </xdr:from>
    <xdr:to>
      <xdr:col>21</xdr:col>
      <xdr:colOff>50799</xdr:colOff>
      <xdr:row>86</xdr:row>
      <xdr:rowOff>83383</xdr:rowOff>
    </xdr:to>
    <xdr:sp macro="" textlink="">
      <xdr:nvSpPr>
        <xdr:cNvPr id="2" name="TextBox 1">
          <a:extLst>
            <a:ext uri="{FF2B5EF4-FFF2-40B4-BE49-F238E27FC236}">
              <a16:creationId xmlns:a16="http://schemas.microsoft.com/office/drawing/2014/main" id="{55F9F73F-95F2-48CB-A739-15A4F054B05D}"/>
            </a:ext>
          </a:extLst>
        </xdr:cNvPr>
        <xdr:cNvSpPr txBox="1"/>
      </xdr:nvSpPr>
      <xdr:spPr>
        <a:xfrm>
          <a:off x="213178" y="187369"/>
          <a:ext cx="12242570" cy="15892883"/>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none">
              <a:solidFill>
                <a:srgbClr val="FF0000"/>
              </a:solidFill>
              <a:latin typeface="+mn-lt"/>
              <a:cs typeface="Arial" panose="020B0604020202020204" pitchFamily="34" charset="0"/>
            </a:rPr>
            <a:t>Please</a:t>
          </a:r>
          <a:r>
            <a:rPr lang="en-GB" sz="1100" b="1" u="none" baseline="0">
              <a:solidFill>
                <a:srgbClr val="FF0000"/>
              </a:solidFill>
              <a:latin typeface="+mn-lt"/>
              <a:cs typeface="Arial" panose="020B0604020202020204" pitchFamily="34" charset="0"/>
            </a:rPr>
            <a:t> note: Information pertaining to the SV Duty should ONLY be included on the 'COMBINED- Intervention Progress' tab in the specified areas. SV Duty information is not permitted to be included in other areas or tabs. If you would like to provide additional information, please do so via your Home Office SV Duty contact.</a:t>
          </a:r>
          <a:endParaRPr lang="en-GB" sz="1100" b="1" u="none">
            <a:solidFill>
              <a:srgbClr val="FF0000"/>
            </a:solidFill>
            <a:latin typeface="+mn-lt"/>
            <a:cs typeface="Arial" panose="020B0604020202020204" pitchFamily="34" charset="0"/>
          </a:endParaRPr>
        </a:p>
        <a:p>
          <a:endParaRPr lang="en-GB" sz="1100" b="1" u="sng">
            <a:latin typeface="+mn-lt"/>
            <a:cs typeface="Arial" panose="020B0604020202020204" pitchFamily="34" charset="0"/>
          </a:endParaRPr>
        </a:p>
        <a:p>
          <a:r>
            <a:rPr lang="en-GB" sz="1100" b="1" u="sng">
              <a:latin typeface="+mn-lt"/>
              <a:cs typeface="Arial" panose="020B0604020202020204" pitchFamily="34" charset="0"/>
            </a:rPr>
            <a:t>Instructions</a:t>
          </a:r>
          <a:r>
            <a:rPr lang="en-GB" sz="1100" b="1" u="sng" baseline="0">
              <a:latin typeface="+mn-lt"/>
              <a:cs typeface="Arial" panose="020B0604020202020204" pitchFamily="34" charset="0"/>
            </a:rPr>
            <a:t> and guidance to assist with the completion of the Quantitative elements of your Monitoring Return</a:t>
          </a:r>
        </a:p>
        <a:p>
          <a:endParaRPr lang="en-GB" sz="1100" baseline="0">
            <a:latin typeface="+mn-lt"/>
            <a:cs typeface="Arial" panose="020B0604020202020204" pitchFamily="34" charset="0"/>
          </a:endParaRPr>
        </a:p>
        <a:p>
          <a:r>
            <a:rPr lang="en-GB" sz="1100" baseline="0">
              <a:solidFill>
                <a:sysClr val="windowText" lastClr="000000"/>
              </a:solidFill>
              <a:latin typeface="+mn-lt"/>
              <a:cs typeface="Arial" panose="020B0604020202020204" pitchFamily="34" charset="0"/>
            </a:rPr>
            <a:t>The instructions set out below should enable you to complete the Monitoring Return template in a full and detailed manner. Where supplementary information is available in the definitions tab, this is indicated within the information section for the column.</a:t>
          </a:r>
        </a:p>
        <a:p>
          <a:endParaRPr lang="en-GB" sz="1100" baseline="0">
            <a:solidFill>
              <a:sysClr val="windowText" lastClr="000000"/>
            </a:solidFill>
            <a:latin typeface="+mn-lt"/>
            <a:cs typeface="Arial" panose="020B0604020202020204" pitchFamily="34" charset="0"/>
          </a:endParaRPr>
        </a:p>
        <a:p>
          <a:r>
            <a:rPr lang="en-GB" sz="1100" baseline="0">
              <a:solidFill>
                <a:sysClr val="windowText" lastClr="000000"/>
              </a:solidFill>
              <a:latin typeface="+mn-lt"/>
              <a:cs typeface="Arial" panose="020B0604020202020204" pitchFamily="34" charset="0"/>
            </a:rPr>
            <a:t>For consistency across VRU areas, it is important that the format of the form is not amended. If you have any issues completing your return or would like advice on how to record something, please contact your SPOC.</a:t>
          </a:r>
          <a:endParaRPr lang="en-GB" sz="1100" baseline="0">
            <a:latin typeface="+mn-lt"/>
            <a:cs typeface="Arial" panose="020B0604020202020204" pitchFamily="34" charset="0"/>
          </a:endParaRPr>
        </a:p>
        <a:p>
          <a:endParaRPr lang="en-GB" sz="1100">
            <a:latin typeface="+mn-lt"/>
            <a:cs typeface="Arial" panose="020B0604020202020204" pitchFamily="34" charset="0"/>
          </a:endParaRPr>
        </a:p>
        <a:p>
          <a:r>
            <a:rPr lang="en-GB" sz="1100" b="1" u="sng">
              <a:latin typeface="+mn-lt"/>
              <a:cs typeface="Arial" panose="020B0604020202020204" pitchFamily="34" charset="0"/>
            </a:rPr>
            <a:t>Intervention</a:t>
          </a:r>
          <a:r>
            <a:rPr lang="en-GB" sz="1100" b="1" u="sng" baseline="0">
              <a:latin typeface="+mn-lt"/>
              <a:cs typeface="Arial" panose="020B0604020202020204" pitchFamily="34" charset="0"/>
            </a:rPr>
            <a:t> spend and progress</a:t>
          </a:r>
        </a:p>
        <a:p>
          <a:endParaRPr lang="en-GB" sz="1100" b="0" baseline="0">
            <a:latin typeface="+mn-lt"/>
            <a:cs typeface="Arial" panose="020B0604020202020204" pitchFamily="34" charset="0"/>
          </a:endParaRPr>
        </a:p>
        <a:p>
          <a:r>
            <a:rPr lang="en-GB" sz="1100" b="1" baseline="0">
              <a:latin typeface="+mn-lt"/>
              <a:cs typeface="Arial" panose="020B0604020202020204" pitchFamily="34" charset="0"/>
            </a:rPr>
            <a:t>Column B- </a:t>
          </a:r>
          <a:r>
            <a:rPr lang="en-GB" sz="1100" b="0" baseline="0">
              <a:latin typeface="+mn-lt"/>
              <a:cs typeface="Arial" panose="020B0604020202020204" pitchFamily="34" charset="0"/>
            </a:rPr>
            <a:t>This column should include a list of all interventions being commissioned in the funding period. This should match your Delivery Plan. If you have commissioned an intervention which wasn't in your Delivery Plan, please state clearly this is the case in the progress comments.</a:t>
          </a:r>
        </a:p>
        <a:p>
          <a:endParaRPr lang="en-GB" sz="1100" b="0" baseline="0">
            <a:latin typeface="+mn-lt"/>
            <a:cs typeface="Arial" panose="020B0604020202020204" pitchFamily="34" charset="0"/>
          </a:endParaRPr>
        </a:p>
        <a:p>
          <a:r>
            <a:rPr lang="en-GB" sz="1100" b="1" baseline="0">
              <a:latin typeface="+mn-lt"/>
              <a:cs typeface="Arial" panose="020B0604020202020204" pitchFamily="34" charset="0"/>
            </a:rPr>
            <a:t>Column C- </a:t>
          </a:r>
          <a:r>
            <a:rPr lang="en-GB" sz="1100" b="0" baseline="0">
              <a:latin typeface="+mn-lt"/>
              <a:cs typeface="Arial" panose="020B0604020202020204" pitchFamily="34" charset="0"/>
            </a:rPr>
            <a:t>This column should include a description of the intervention and should match your Delivery Plan.</a:t>
          </a:r>
        </a:p>
        <a:p>
          <a:endParaRPr lang="en-GB" sz="1100" b="0" baseline="0">
            <a:latin typeface="+mn-lt"/>
            <a:cs typeface="Arial" panose="020B0604020202020204" pitchFamily="34" charset="0"/>
          </a:endParaRPr>
        </a:p>
        <a:p>
          <a:r>
            <a:rPr lang="en-GB" sz="1100" b="1" baseline="0">
              <a:latin typeface="+mn-lt"/>
              <a:cs typeface="Arial" panose="020B0604020202020204" pitchFamily="34" charset="0"/>
            </a:rPr>
            <a:t>Column D- </a:t>
          </a:r>
          <a:r>
            <a:rPr lang="en-GB" sz="1100" b="0" baseline="0">
              <a:latin typeface="+mn-lt"/>
              <a:cs typeface="Arial" panose="020B0604020202020204" pitchFamily="34" charset="0"/>
            </a:rPr>
            <a:t>If applicable, please indicate the organisation/s delivering this intervention. </a:t>
          </a:r>
        </a:p>
        <a:p>
          <a:endParaRPr lang="en-GB" sz="1100" b="0" baseline="0">
            <a:latin typeface="+mn-lt"/>
            <a:cs typeface="Arial" panose="020B0604020202020204" pitchFamily="34" charset="0"/>
          </a:endParaRPr>
        </a:p>
        <a:p>
          <a:r>
            <a:rPr lang="en-GB" sz="1100" b="1" baseline="0">
              <a:latin typeface="+mn-lt"/>
              <a:cs typeface="Arial" panose="020B0604020202020204" pitchFamily="34" charset="0"/>
            </a:rPr>
            <a:t>Column E- </a:t>
          </a:r>
          <a:r>
            <a:rPr lang="en-GB" sz="1100" b="0" baseline="0">
              <a:latin typeface="+mn-lt"/>
              <a:cs typeface="Arial" panose="020B0604020202020204" pitchFamily="34" charset="0"/>
            </a:rPr>
            <a:t>This column should include cumulative reach for under 24's during this financial year.</a:t>
          </a:r>
          <a:endParaRPr lang="en-GB" sz="1100" b="1" baseline="0">
            <a:latin typeface="+mn-lt"/>
            <a:cs typeface="Arial" panose="020B0604020202020204" pitchFamily="34" charset="0"/>
          </a:endParaRPr>
        </a:p>
        <a:p>
          <a:endParaRPr lang="en-GB" sz="1100" b="1" baseline="0">
            <a:latin typeface="+mn-lt"/>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latin typeface="+mn-lt"/>
              <a:cs typeface="Arial" panose="020B0604020202020204" pitchFamily="34" charset="0"/>
            </a:rPr>
            <a:t>Column F- </a:t>
          </a:r>
          <a:r>
            <a:rPr lang="en-GB" sz="1100" b="0" baseline="0">
              <a:solidFill>
                <a:schemeClr val="dk1"/>
              </a:solidFill>
              <a:effectLst/>
              <a:latin typeface="+mn-lt"/>
              <a:ea typeface="+mn-ea"/>
              <a:cs typeface="+mn-cs"/>
            </a:rPr>
            <a:t>This column should include cumulative reach for 25's and over during this financial year.</a:t>
          </a:r>
          <a:endParaRPr lang="en-GB" sz="1100" b="1" baseline="0">
            <a:latin typeface="+mn-lt"/>
            <a:cs typeface="Arial" panose="020B0604020202020204" pitchFamily="34" charset="0"/>
          </a:endParaRPr>
        </a:p>
        <a:p>
          <a:endParaRPr lang="en-GB" sz="1100" b="1" baseline="0">
            <a:latin typeface="+mn-lt"/>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latin typeface="+mn-lt"/>
              <a:cs typeface="Arial" panose="020B0604020202020204" pitchFamily="34" charset="0"/>
            </a:rPr>
            <a:t>Column G- </a:t>
          </a:r>
          <a:r>
            <a:rPr lang="en-GB" sz="1100" b="0" baseline="0">
              <a:solidFill>
                <a:schemeClr val="dk1"/>
              </a:solidFill>
              <a:effectLst/>
              <a:latin typeface="+mn-lt"/>
              <a:ea typeface="+mn-ea"/>
              <a:cs typeface="+mn-cs"/>
            </a:rPr>
            <a:t>This column should include cumulative reach for professionals trained during this financial year.</a:t>
          </a:r>
          <a:endParaRPr lang="en-GB" sz="1100" b="1" baseline="0">
            <a:latin typeface="+mn-lt"/>
            <a:cs typeface="Arial" panose="020B0604020202020204" pitchFamily="34" charset="0"/>
          </a:endParaRPr>
        </a:p>
        <a:p>
          <a:endParaRPr lang="en-GB" sz="1100" b="1" baseline="0">
            <a:latin typeface="+mn-lt"/>
            <a:cs typeface="Arial" panose="020B0604020202020204" pitchFamily="34" charset="0"/>
          </a:endParaRPr>
        </a:p>
        <a:p>
          <a:r>
            <a:rPr lang="en-GB" sz="1100" b="1" baseline="0">
              <a:latin typeface="+mn-lt"/>
              <a:cs typeface="Arial" panose="020B0604020202020204" pitchFamily="34" charset="0"/>
            </a:rPr>
            <a:t>Column H- </a:t>
          </a:r>
          <a:r>
            <a:rPr lang="en-GB" sz="1100" b="0" baseline="0">
              <a:latin typeface="+mn-lt"/>
              <a:cs typeface="Arial" panose="020B0604020202020204" pitchFamily="34" charset="0"/>
            </a:rPr>
            <a:t>This column should include the 'type' of intervention/intervention approach and should align with your Delivery Plan. If the intervention type does not match any of the values in the drop down menu, please select 'other' and submit an alternative approach in column I. High impact interventions will be highlighted in green.</a:t>
          </a:r>
          <a:endParaRPr lang="en-GB" sz="1100" b="1" baseline="0">
            <a:latin typeface="+mn-lt"/>
            <a:cs typeface="Arial" panose="020B0604020202020204" pitchFamily="34" charset="0"/>
          </a:endParaRPr>
        </a:p>
        <a:p>
          <a:endParaRPr lang="en-GB" sz="1100" b="1" baseline="0">
            <a:latin typeface="+mn-lt"/>
            <a:cs typeface="Arial" panose="020B0604020202020204" pitchFamily="34" charset="0"/>
          </a:endParaRPr>
        </a:p>
        <a:p>
          <a:r>
            <a:rPr lang="en-GB" sz="1100" b="1" baseline="0">
              <a:latin typeface="+mn-lt"/>
              <a:cs typeface="Arial" panose="020B0604020202020204" pitchFamily="34" charset="0"/>
            </a:rPr>
            <a:t>Column I- </a:t>
          </a:r>
          <a:r>
            <a:rPr lang="en-GB" sz="1100" b="0" baseline="0">
              <a:latin typeface="+mn-lt"/>
              <a:cs typeface="Arial" panose="020B0604020202020204" pitchFamily="34" charset="0"/>
            </a:rPr>
            <a:t>This column should include additional information where 'other' has been selected in column G.</a:t>
          </a:r>
          <a:endParaRPr lang="en-GB" sz="1100" b="1" baseline="0">
            <a:latin typeface="+mn-lt"/>
            <a:cs typeface="Arial" panose="020B0604020202020204" pitchFamily="34" charset="0"/>
          </a:endParaRPr>
        </a:p>
        <a:p>
          <a:endParaRPr lang="en-GB" sz="1100" b="1" baseline="0">
            <a:latin typeface="+mn-lt"/>
            <a:cs typeface="Arial" panose="020B0604020202020204" pitchFamily="34" charset="0"/>
          </a:endParaRPr>
        </a:p>
        <a:p>
          <a:r>
            <a:rPr lang="en-GB" sz="1100" b="1" baseline="0">
              <a:latin typeface="+mn-lt"/>
              <a:cs typeface="Arial" panose="020B0604020202020204" pitchFamily="34" charset="0"/>
            </a:rPr>
            <a:t>Column J- </a:t>
          </a:r>
          <a:r>
            <a:rPr lang="en-GB" sz="1100" b="0" baseline="0">
              <a:solidFill>
                <a:schemeClr val="dk1"/>
              </a:solidFill>
              <a:effectLst/>
              <a:latin typeface="+mn-lt"/>
              <a:ea typeface="+mn-ea"/>
              <a:cs typeface="+mn-cs"/>
            </a:rPr>
            <a:t>This column should include the </a:t>
          </a:r>
          <a:r>
            <a:rPr lang="en-GB" sz="1100" b="0" u="sng" baseline="0">
              <a:solidFill>
                <a:schemeClr val="dk1"/>
              </a:solidFill>
              <a:effectLst/>
              <a:latin typeface="+mn-lt"/>
              <a:ea typeface="+mn-ea"/>
              <a:cs typeface="+mn-cs"/>
            </a:rPr>
            <a:t>predominant</a:t>
          </a:r>
          <a:r>
            <a:rPr lang="en-GB" sz="1100" b="0" baseline="0">
              <a:solidFill>
                <a:schemeClr val="dk1"/>
              </a:solidFill>
              <a:effectLst/>
              <a:latin typeface="+mn-lt"/>
              <a:ea typeface="+mn-ea"/>
              <a:cs typeface="+mn-cs"/>
            </a:rPr>
            <a:t> delivery model of the intervention and should align with your Delivery Plan. </a:t>
          </a:r>
          <a:endParaRPr lang="en-GB" sz="1100" b="1" baseline="0">
            <a:latin typeface="+mn-lt"/>
            <a:cs typeface="Arial" panose="020B0604020202020204" pitchFamily="34" charset="0"/>
          </a:endParaRPr>
        </a:p>
        <a:p>
          <a:endParaRPr lang="en-GB" sz="1100" b="1" baseline="0">
            <a:latin typeface="+mn-lt"/>
            <a:cs typeface="Arial" panose="020B0604020202020204" pitchFamily="34" charset="0"/>
          </a:endParaRPr>
        </a:p>
        <a:p>
          <a:r>
            <a:rPr lang="en-GB" sz="1100" b="1" baseline="0">
              <a:latin typeface="+mn-lt"/>
              <a:cs typeface="Arial" panose="020B0604020202020204" pitchFamily="34" charset="0"/>
            </a:rPr>
            <a:t>Column K- </a:t>
          </a:r>
          <a:r>
            <a:rPr lang="en-GB" sz="1100" b="0" baseline="0">
              <a:solidFill>
                <a:schemeClr val="dk1"/>
              </a:solidFill>
              <a:effectLst/>
              <a:latin typeface="+mn-lt"/>
              <a:ea typeface="+mn-ea"/>
              <a:cs typeface="+mn-cs"/>
            </a:rPr>
            <a:t>This column should include the </a:t>
          </a:r>
          <a:r>
            <a:rPr lang="en-GB" sz="1100" b="0" u="sng" baseline="0">
              <a:solidFill>
                <a:schemeClr val="dk1"/>
              </a:solidFill>
              <a:effectLst/>
              <a:latin typeface="+mn-lt"/>
              <a:ea typeface="+mn-ea"/>
              <a:cs typeface="+mn-cs"/>
            </a:rPr>
            <a:t>predominant</a:t>
          </a:r>
          <a:r>
            <a:rPr lang="en-GB" sz="1100" b="0" baseline="0">
              <a:solidFill>
                <a:schemeClr val="dk1"/>
              </a:solidFill>
              <a:effectLst/>
              <a:latin typeface="+mn-lt"/>
              <a:ea typeface="+mn-ea"/>
              <a:cs typeface="+mn-cs"/>
            </a:rPr>
            <a:t> target group of the intervention and should align with your Delivery Plan. </a:t>
          </a:r>
          <a:endParaRPr lang="en-GB" sz="1100" b="1" baseline="0">
            <a:latin typeface="+mn-lt"/>
            <a:cs typeface="Arial" panose="020B0604020202020204" pitchFamily="34" charset="0"/>
          </a:endParaRPr>
        </a:p>
        <a:p>
          <a:endParaRPr lang="en-GB" sz="1100" b="1" baseline="0">
            <a:latin typeface="+mn-lt"/>
            <a:cs typeface="Arial" panose="020B0604020202020204" pitchFamily="34" charset="0"/>
          </a:endParaRPr>
        </a:p>
        <a:p>
          <a:r>
            <a:rPr lang="en-GB" sz="1100" b="1" baseline="0">
              <a:latin typeface="+mn-lt"/>
              <a:cs typeface="Arial" panose="020B0604020202020204" pitchFamily="34" charset="0"/>
            </a:rPr>
            <a:t>Column L- </a:t>
          </a:r>
          <a:r>
            <a:rPr lang="en-GB" sz="1100" b="0" baseline="0">
              <a:solidFill>
                <a:schemeClr val="dk1"/>
              </a:solidFill>
              <a:effectLst/>
              <a:latin typeface="+mn-lt"/>
              <a:ea typeface="+mn-ea"/>
              <a:cs typeface="+mn-cs"/>
            </a:rPr>
            <a:t>This column should include cumulative </a:t>
          </a:r>
          <a:r>
            <a:rPr lang="en-GB" sz="1100" b="1" baseline="0">
              <a:solidFill>
                <a:schemeClr val="dk1"/>
              </a:solidFill>
              <a:effectLst/>
              <a:latin typeface="+mn-lt"/>
              <a:ea typeface="+mn-ea"/>
              <a:cs typeface="+mn-cs"/>
            </a:rPr>
            <a:t>VRU core budget </a:t>
          </a:r>
          <a:r>
            <a:rPr lang="en-GB" sz="1100" b="0" baseline="0">
              <a:solidFill>
                <a:schemeClr val="dk1"/>
              </a:solidFill>
              <a:effectLst/>
              <a:latin typeface="+mn-lt"/>
              <a:ea typeface="+mn-ea"/>
              <a:cs typeface="+mn-cs"/>
            </a:rPr>
            <a:t>spend for this intervention during this financial year, this should align with the figure included in your Annex A.</a:t>
          </a:r>
          <a:endParaRPr lang="en-GB" sz="1100" b="1" baseline="0">
            <a:latin typeface="+mn-lt"/>
            <a:cs typeface="Arial" panose="020B0604020202020204" pitchFamily="34" charset="0"/>
          </a:endParaRPr>
        </a:p>
        <a:p>
          <a:endParaRPr lang="en-GB" sz="1100" b="1" baseline="0">
            <a:latin typeface="+mn-lt"/>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latin typeface="+mn-lt"/>
              <a:cs typeface="Arial" panose="020B0604020202020204" pitchFamily="34" charset="0"/>
            </a:rPr>
            <a:t>Column M- </a:t>
          </a:r>
          <a:r>
            <a:rPr lang="en-GB" sz="1100" b="0" baseline="0">
              <a:solidFill>
                <a:schemeClr val="dk1"/>
              </a:solidFill>
              <a:effectLst/>
              <a:latin typeface="+mn-lt"/>
              <a:ea typeface="+mn-ea"/>
              <a:cs typeface="+mn-cs"/>
            </a:rPr>
            <a:t>This column should include cumulative </a:t>
          </a:r>
          <a:r>
            <a:rPr lang="en-GB" sz="1100" b="1" baseline="0">
              <a:solidFill>
                <a:schemeClr val="dk1"/>
              </a:solidFill>
              <a:effectLst/>
              <a:latin typeface="+mn-lt"/>
              <a:ea typeface="+mn-ea"/>
              <a:cs typeface="+mn-cs"/>
            </a:rPr>
            <a:t>VRU match funding </a:t>
          </a:r>
          <a:r>
            <a:rPr lang="en-GB" sz="1100" b="0" baseline="0">
              <a:solidFill>
                <a:schemeClr val="dk1"/>
              </a:solidFill>
              <a:effectLst/>
              <a:latin typeface="+mn-lt"/>
              <a:ea typeface="+mn-ea"/>
              <a:cs typeface="+mn-cs"/>
            </a:rPr>
            <a:t>spend for this intervention during this financial year, this should align with the figure included in your Annex A.</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0" baseline="0">
            <a:latin typeface="+mn-lt"/>
            <a:cs typeface="Arial" panose="020B0604020202020204" pitchFamily="34" charset="0"/>
          </a:endParaRPr>
        </a:p>
        <a:p>
          <a:pPr eaLnBrk="1" fontAlgn="auto" latinLnBrk="0" hangingPunct="1"/>
          <a:r>
            <a:rPr lang="en-GB" sz="1100" b="1" baseline="0">
              <a:solidFill>
                <a:schemeClr val="dk1"/>
              </a:solidFill>
              <a:effectLst/>
              <a:latin typeface="+mn-lt"/>
              <a:ea typeface="+mn-ea"/>
              <a:cs typeface="+mn-cs"/>
            </a:rPr>
            <a:t>Column N- </a:t>
          </a:r>
          <a:r>
            <a:rPr lang="en-GB" sz="1100" b="0" baseline="0">
              <a:solidFill>
                <a:schemeClr val="dk1"/>
              </a:solidFill>
              <a:effectLst/>
              <a:latin typeface="+mn-lt"/>
              <a:ea typeface="+mn-ea"/>
              <a:cs typeface="+mn-cs"/>
            </a:rPr>
            <a:t>This column should include cumulative </a:t>
          </a:r>
          <a:r>
            <a:rPr lang="en-GB" sz="1100" b="1" baseline="0">
              <a:solidFill>
                <a:schemeClr val="dk1"/>
              </a:solidFill>
              <a:effectLst/>
              <a:latin typeface="+mn-lt"/>
              <a:ea typeface="+mn-ea"/>
              <a:cs typeface="+mn-cs"/>
            </a:rPr>
            <a:t>SV Duty </a:t>
          </a:r>
          <a:r>
            <a:rPr lang="en-GB" sz="1100" b="0" baseline="0">
              <a:solidFill>
                <a:schemeClr val="dk1"/>
              </a:solidFill>
              <a:effectLst/>
              <a:latin typeface="+mn-lt"/>
              <a:ea typeface="+mn-ea"/>
              <a:cs typeface="+mn-cs"/>
            </a:rPr>
            <a:t>spend for this intervention during this financial year.</a:t>
          </a:r>
        </a:p>
        <a:p>
          <a:pPr eaLnBrk="1" fontAlgn="auto" latinLnBrk="0" hangingPunct="1"/>
          <a:endParaRPr lang="en-GB" sz="1100" b="1" baseline="0">
            <a:latin typeface="+mn-lt"/>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latin typeface="+mn-lt"/>
              <a:cs typeface="Arial" panose="020B0604020202020204" pitchFamily="34" charset="0"/>
            </a:rPr>
            <a:t>Columns X-AA- </a:t>
          </a:r>
          <a:r>
            <a:rPr lang="en-GB" sz="1100" b="0" baseline="0">
              <a:solidFill>
                <a:schemeClr val="dk1"/>
              </a:solidFill>
              <a:effectLst/>
              <a:latin typeface="+mn-lt"/>
              <a:ea typeface="+mn-ea"/>
              <a:cs typeface="+mn-cs"/>
            </a:rPr>
            <a:t>These columns should include progress comments for the relevant quarter. Include detail of any progress, successes, changes or challenges since the last quarter.</a:t>
          </a:r>
          <a:endParaRPr lang="en-GB" sz="1100" b="0" baseline="0">
            <a:latin typeface="+mn-lt"/>
            <a:cs typeface="Arial" panose="020B0604020202020204" pitchFamily="34" charset="0"/>
          </a:endParaRPr>
        </a:p>
        <a:p>
          <a:endParaRPr lang="en-GB" sz="1100" b="1" u="sng" baseline="0">
            <a:latin typeface="+mn-lt"/>
            <a:cs typeface="Arial" panose="020B0604020202020204" pitchFamily="34" charset="0"/>
          </a:endParaRPr>
        </a:p>
        <a:p>
          <a:r>
            <a:rPr lang="en-GB" sz="1100" b="1" u="sng" baseline="0">
              <a:latin typeface="+mn-lt"/>
              <a:cs typeface="Arial" panose="020B0604020202020204" pitchFamily="34" charset="0"/>
            </a:rPr>
            <a:t>Evaluation progress</a:t>
          </a:r>
        </a:p>
        <a:p>
          <a:endParaRPr lang="en-GB" sz="1100" b="1" u="sng" baseline="0">
            <a:latin typeface="+mn-lt"/>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solidFill>
                <a:schemeClr val="dk1"/>
              </a:solidFill>
              <a:effectLst/>
              <a:latin typeface="+mn-lt"/>
              <a:ea typeface="+mn-ea"/>
              <a:cs typeface="+mn-cs"/>
            </a:rPr>
            <a:t>Column B-  </a:t>
          </a:r>
          <a:r>
            <a:rPr lang="en-GB" sz="1100" b="0" baseline="0">
              <a:solidFill>
                <a:schemeClr val="dk1"/>
              </a:solidFill>
              <a:effectLst/>
              <a:latin typeface="+mn-lt"/>
              <a:ea typeface="+mn-ea"/>
              <a:cs typeface="+mn-cs"/>
            </a:rPr>
            <a:t>This column should include a list of all evaluations being undertaken in the funding period. This should match your annex E. If you have included a evaluation which wasn't in your delivery plan, please state clearly this is the case.</a:t>
          </a:r>
        </a:p>
        <a:p>
          <a:endParaRPr lang="en-GB" sz="1100">
            <a:effectLst/>
            <a:latin typeface="+mn-lt"/>
          </a:endParaRPr>
        </a:p>
        <a:p>
          <a:r>
            <a:rPr lang="en-GB" sz="1100" b="1" baseline="0">
              <a:solidFill>
                <a:schemeClr val="dk1"/>
              </a:solidFill>
              <a:effectLst/>
              <a:latin typeface="+mn-lt"/>
              <a:ea typeface="+mn-ea"/>
              <a:cs typeface="+mn-cs"/>
            </a:rPr>
            <a:t>Column C- </a:t>
          </a:r>
          <a:r>
            <a:rPr lang="en-GB" sz="1100" b="0" baseline="0">
              <a:solidFill>
                <a:schemeClr val="dk1"/>
              </a:solidFill>
              <a:effectLst/>
              <a:latin typeface="+mn-lt"/>
              <a:ea typeface="+mn-ea"/>
              <a:cs typeface="+mn-cs"/>
            </a:rPr>
            <a:t>This column should include the type of evaluation which is being undertaken.</a:t>
          </a:r>
        </a:p>
        <a:p>
          <a:endParaRPr lang="en-GB" sz="1100" b="0" baseline="0">
            <a:solidFill>
              <a:schemeClr val="dk1"/>
            </a:solidFill>
            <a:effectLst/>
            <a:latin typeface="+mn-lt"/>
            <a:ea typeface="+mn-ea"/>
            <a:cs typeface="+mn-cs"/>
          </a:endParaRPr>
        </a:p>
        <a:p>
          <a:r>
            <a:rPr lang="en-GB" sz="1100" b="1" baseline="0">
              <a:solidFill>
                <a:schemeClr val="dk1"/>
              </a:solidFill>
              <a:effectLst/>
              <a:latin typeface="+mn-lt"/>
              <a:ea typeface="+mn-ea"/>
              <a:cs typeface="+mn-cs"/>
            </a:rPr>
            <a:t>Column D- </a:t>
          </a:r>
          <a:r>
            <a:rPr lang="en-GB" sz="1100" b="0" baseline="0">
              <a:solidFill>
                <a:schemeClr val="dk1"/>
              </a:solidFill>
              <a:effectLst/>
              <a:latin typeface="+mn-lt"/>
              <a:ea typeface="+mn-ea"/>
              <a:cs typeface="+mn-cs"/>
            </a:rPr>
            <a:t>Please use this column to describe the specific evaluation approaches being undertaken.</a:t>
          </a:r>
          <a:endParaRPr lang="en-GB" sz="1100" b="1" baseline="0">
            <a:solidFill>
              <a:schemeClr val="dk1"/>
            </a:solidFill>
            <a:effectLst/>
            <a:latin typeface="+mn-lt"/>
            <a:ea typeface="+mn-ea"/>
            <a:cs typeface="+mn-cs"/>
          </a:endParaRPr>
        </a:p>
        <a:p>
          <a:endParaRPr lang="en-GB" sz="1100">
            <a:effectLst/>
            <a:latin typeface="+mn-lt"/>
          </a:endParaRPr>
        </a:p>
        <a:p>
          <a:pPr eaLnBrk="1" fontAlgn="auto" latinLnBrk="0" hangingPunct="1"/>
          <a:r>
            <a:rPr lang="en-GB" sz="1100" b="1" baseline="0">
              <a:solidFill>
                <a:schemeClr val="dk1"/>
              </a:solidFill>
              <a:effectLst/>
              <a:latin typeface="+mn-lt"/>
              <a:ea typeface="+mn-ea"/>
              <a:cs typeface="+mn-cs"/>
            </a:rPr>
            <a:t>Column E-  </a:t>
          </a:r>
          <a:r>
            <a:rPr lang="en-GB" sz="1100" b="0" baseline="0">
              <a:solidFill>
                <a:schemeClr val="dk1"/>
              </a:solidFill>
              <a:effectLst/>
              <a:latin typeface="+mn-lt"/>
              <a:ea typeface="+mn-ea"/>
              <a:cs typeface="+mn-cs"/>
            </a:rPr>
            <a:t>This column should include who is undertaking the evaluation. </a:t>
          </a:r>
          <a:endParaRPr lang="en-GB" sz="1100" b="1" baseline="0">
            <a:solidFill>
              <a:schemeClr val="dk1"/>
            </a:solidFill>
            <a:effectLst/>
            <a:latin typeface="+mn-lt"/>
            <a:ea typeface="+mn-ea"/>
            <a:cs typeface="+mn-cs"/>
          </a:endParaRPr>
        </a:p>
        <a:p>
          <a:pPr eaLnBrk="1" fontAlgn="auto" latinLnBrk="0" hangingPunct="1"/>
          <a:endParaRPr lang="en-GB" sz="1100" b="1" baseline="0">
            <a:solidFill>
              <a:schemeClr val="dk1"/>
            </a:solidFill>
            <a:effectLst/>
            <a:latin typeface="+mn-lt"/>
            <a:ea typeface="+mn-ea"/>
            <a:cs typeface="+mn-cs"/>
          </a:endParaRPr>
        </a:p>
        <a:p>
          <a:pPr eaLnBrk="1" fontAlgn="auto" latinLnBrk="0" hangingPunct="1"/>
          <a:r>
            <a:rPr lang="en-GB" sz="1100" b="1" baseline="0">
              <a:solidFill>
                <a:schemeClr val="dk1"/>
              </a:solidFill>
              <a:effectLst/>
              <a:latin typeface="+mn-lt"/>
              <a:ea typeface="+mn-ea"/>
              <a:cs typeface="+mn-cs"/>
            </a:rPr>
            <a:t>Column F- </a:t>
          </a:r>
          <a:r>
            <a:rPr lang="en-GB" sz="1100" b="0" baseline="0">
              <a:solidFill>
                <a:schemeClr val="dk1"/>
              </a:solidFill>
              <a:effectLst/>
              <a:latin typeface="+mn-lt"/>
              <a:ea typeface="+mn-ea"/>
              <a:cs typeface="+mn-cs"/>
            </a:rPr>
            <a:t>Please state whether this evaluation has a ToC, if yes, where possible please embed a link to this in the appropriate box.</a:t>
          </a:r>
        </a:p>
        <a:p>
          <a:pPr eaLnBrk="1" fontAlgn="auto" latinLnBrk="0" hangingPunct="1"/>
          <a:endParaRPr lang="en-GB" b="1">
            <a:effectLst/>
          </a:endParaRPr>
        </a:p>
        <a:p>
          <a:pPr eaLnBrk="1" fontAlgn="auto" latinLnBrk="0" hangingPunct="1"/>
          <a:r>
            <a:rPr lang="en-GB" sz="1100" b="1" baseline="0">
              <a:solidFill>
                <a:schemeClr val="dk1"/>
              </a:solidFill>
              <a:effectLst/>
              <a:latin typeface="+mn-lt"/>
              <a:ea typeface="+mn-ea"/>
              <a:cs typeface="+mn-cs"/>
            </a:rPr>
            <a:t>Column G- </a:t>
          </a:r>
          <a:r>
            <a:rPr lang="en-GB" sz="1100" b="0" baseline="0">
              <a:solidFill>
                <a:schemeClr val="dk1"/>
              </a:solidFill>
              <a:effectLst/>
              <a:latin typeface="+mn-lt"/>
              <a:ea typeface="+mn-ea"/>
              <a:cs typeface="+mn-cs"/>
            </a:rPr>
            <a:t>Please state whether this evaluation has a outcomes framework, if yes, where possible please embed a link to this in the appropriate box.</a:t>
          </a:r>
          <a:endParaRPr lang="en-GB" sz="1100" b="1" baseline="0">
            <a:solidFill>
              <a:schemeClr val="dk1"/>
            </a:solidFill>
            <a:effectLst/>
            <a:latin typeface="+mn-lt"/>
            <a:ea typeface="+mn-ea"/>
            <a:cs typeface="+mn-cs"/>
          </a:endParaRPr>
        </a:p>
        <a:p>
          <a:pPr eaLnBrk="1" fontAlgn="auto" latinLnBrk="0" hangingPunct="1"/>
          <a:r>
            <a:rPr lang="en-GB" sz="1100" b="1" baseline="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solidFill>
                <a:schemeClr val="dk1"/>
              </a:solidFill>
              <a:effectLst/>
              <a:latin typeface="+mn-lt"/>
              <a:ea typeface="+mn-ea"/>
              <a:cs typeface="+mn-cs"/>
            </a:rPr>
            <a:t>Column H- </a:t>
          </a:r>
          <a:r>
            <a:rPr lang="en-GB" sz="1100" b="0" baseline="0">
              <a:solidFill>
                <a:schemeClr val="dk1"/>
              </a:solidFill>
              <a:effectLst/>
              <a:latin typeface="+mn-lt"/>
              <a:ea typeface="+mn-ea"/>
              <a:cs typeface="+mn-cs"/>
            </a:rPr>
            <a:t>This column should include cumulative spend for this evaluation during this financial year, this should align with the figure included in your annex A.</a:t>
          </a:r>
          <a:endParaRPr lang="en-GB" sz="1100" b="1" baseline="0">
            <a:solidFill>
              <a:schemeClr val="dk1"/>
            </a:solidFill>
            <a:effectLst/>
            <a:latin typeface="+mn-lt"/>
            <a:ea typeface="+mn-ea"/>
            <a:cs typeface="+mn-cs"/>
          </a:endParaRPr>
        </a:p>
        <a:p>
          <a:endParaRPr lang="en-GB" sz="1100" b="1" baseline="0">
            <a:solidFill>
              <a:schemeClr val="dk1"/>
            </a:solidFill>
            <a:effectLst/>
            <a:latin typeface="+mn-lt"/>
            <a:ea typeface="+mn-ea"/>
            <a:cs typeface="+mn-cs"/>
          </a:endParaRPr>
        </a:p>
        <a:p>
          <a:r>
            <a:rPr lang="en-GB" sz="1100" b="1" baseline="0">
              <a:solidFill>
                <a:schemeClr val="dk1"/>
              </a:solidFill>
              <a:effectLst/>
              <a:latin typeface="+mn-lt"/>
              <a:ea typeface="+mn-ea"/>
              <a:cs typeface="+mn-cs"/>
            </a:rPr>
            <a:t>Column I- </a:t>
          </a:r>
          <a:r>
            <a:rPr lang="en-GB" sz="1100" b="0" baseline="0">
              <a:solidFill>
                <a:schemeClr val="dk1"/>
              </a:solidFill>
              <a:effectLst/>
              <a:latin typeface="+mn-lt"/>
              <a:ea typeface="+mn-ea"/>
              <a:cs typeface="+mn-cs"/>
            </a:rPr>
            <a:t>Please include the known start date for this evaluation. </a:t>
          </a:r>
        </a:p>
        <a:p>
          <a:endParaRPr lang="en-GB"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solidFill>
                <a:schemeClr val="dk1"/>
              </a:solidFill>
              <a:effectLst/>
              <a:latin typeface="+mn-lt"/>
              <a:ea typeface="+mn-ea"/>
              <a:cs typeface="+mn-cs"/>
            </a:rPr>
            <a:t>Column J- </a:t>
          </a:r>
          <a:r>
            <a:rPr lang="en-GB" sz="1100" b="0" baseline="0">
              <a:solidFill>
                <a:schemeClr val="dk1"/>
              </a:solidFill>
              <a:effectLst/>
              <a:latin typeface="+mn-lt"/>
              <a:ea typeface="+mn-ea"/>
              <a:cs typeface="+mn-cs"/>
            </a:rPr>
            <a:t>Please include the expected completion date for this evaluation. </a:t>
          </a:r>
          <a:endParaRPr lang="en-GB" sz="1100" b="1" baseline="0">
            <a:solidFill>
              <a:schemeClr val="dk1"/>
            </a:solidFill>
            <a:effectLst/>
            <a:latin typeface="+mn-lt"/>
            <a:ea typeface="+mn-ea"/>
            <a:cs typeface="+mn-cs"/>
          </a:endParaRPr>
        </a:p>
        <a:p>
          <a:endParaRPr lang="en-GB"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solidFill>
                <a:schemeClr val="dk1"/>
              </a:solidFill>
              <a:effectLst/>
              <a:latin typeface="+mn-lt"/>
              <a:ea typeface="+mn-ea"/>
              <a:cs typeface="+mn-cs"/>
            </a:rPr>
            <a:t>Column K-N- </a:t>
          </a:r>
          <a:r>
            <a:rPr lang="en-GB" sz="1100" b="0" baseline="0">
              <a:solidFill>
                <a:schemeClr val="dk1"/>
              </a:solidFill>
              <a:effectLst/>
              <a:latin typeface="+mn-lt"/>
              <a:ea typeface="+mn-ea"/>
              <a:cs typeface="+mn-cs"/>
            </a:rPr>
            <a:t>This column should include progress comments for each quarter,  please tell us what the latest developments are in your local evaluation plans and what progress has been made so far and include information on intended timeframes and reporting. See the tab for an example.</a:t>
          </a:r>
          <a:endParaRPr lang="en-GB" sz="1100" b="1" baseline="0">
            <a:solidFill>
              <a:schemeClr val="dk1"/>
            </a:solidFill>
            <a:effectLst/>
            <a:latin typeface="+mn-lt"/>
            <a:ea typeface="+mn-ea"/>
            <a:cs typeface="+mn-cs"/>
          </a:endParaRPr>
        </a:p>
        <a:p>
          <a:r>
            <a:rPr lang="en-GB" sz="1100" b="1" baseline="0">
              <a:solidFill>
                <a:schemeClr val="dk1"/>
              </a:solidFill>
              <a:effectLst/>
              <a:latin typeface="+mn-lt"/>
              <a:ea typeface="+mn-ea"/>
              <a:cs typeface="+mn-cs"/>
            </a:rPr>
            <a:t> </a:t>
          </a:r>
          <a:endParaRPr lang="en-GB" sz="1100" b="1" u="sng" baseline="0">
            <a:latin typeface="+mn-lt"/>
            <a:cs typeface="Arial" panose="020B0604020202020204" pitchFamily="34" charset="0"/>
          </a:endParaRPr>
        </a:p>
        <a:p>
          <a:r>
            <a:rPr lang="en-GB" sz="1100" b="1" u="sng" baseline="0">
              <a:latin typeface="+mn-lt"/>
              <a:cs typeface="Arial" panose="020B0604020202020204" pitchFamily="34" charset="0"/>
            </a:rPr>
            <a:t>Data sharing progress</a:t>
          </a:r>
        </a:p>
        <a:p>
          <a:endParaRPr lang="en-GB" sz="1100" b="1" u="sng" baseline="0">
            <a:latin typeface="+mn-lt"/>
            <a:cs typeface="Arial" panose="020B0604020202020204" pitchFamily="34" charset="0"/>
          </a:endParaRPr>
        </a:p>
        <a:p>
          <a:r>
            <a:rPr lang="en-GB" sz="1100" b="1" baseline="0">
              <a:solidFill>
                <a:schemeClr val="dk1"/>
              </a:solidFill>
              <a:effectLst/>
              <a:latin typeface="+mn-lt"/>
              <a:ea typeface="+mn-ea"/>
              <a:cs typeface="+mn-cs"/>
            </a:rPr>
            <a:t>Column B-  </a:t>
          </a:r>
          <a:r>
            <a:rPr lang="en-GB" sz="1100" b="0" baseline="0">
              <a:solidFill>
                <a:schemeClr val="dk1"/>
              </a:solidFill>
              <a:effectLst/>
              <a:latin typeface="+mn-lt"/>
              <a:ea typeface="+mn-ea"/>
              <a:cs typeface="+mn-cs"/>
            </a:rPr>
            <a:t>This column should include the data source type, please see the tab for source examples and add or remove lines as applicable for your VRU.</a:t>
          </a:r>
          <a:endParaRPr lang="en-GB" sz="1100" b="1" baseline="0">
            <a:solidFill>
              <a:schemeClr val="dk1"/>
            </a:solidFill>
            <a:effectLst/>
            <a:latin typeface="+mn-lt"/>
            <a:ea typeface="+mn-ea"/>
            <a:cs typeface="+mn-cs"/>
          </a:endParaRPr>
        </a:p>
        <a:p>
          <a:endParaRPr lang="en-GB">
            <a:effectLst/>
          </a:endParaRPr>
        </a:p>
        <a:p>
          <a:r>
            <a:rPr lang="en-GB" sz="1100" b="1" baseline="0">
              <a:solidFill>
                <a:schemeClr val="dk1"/>
              </a:solidFill>
              <a:effectLst/>
              <a:latin typeface="+mn-lt"/>
              <a:ea typeface="+mn-ea"/>
              <a:cs typeface="+mn-cs"/>
            </a:rPr>
            <a:t>Column C- </a:t>
          </a:r>
          <a:r>
            <a:rPr lang="en-GB" sz="1100" b="0" baseline="0">
              <a:solidFill>
                <a:schemeClr val="dk1"/>
              </a:solidFill>
              <a:effectLst/>
              <a:latin typeface="+mn-lt"/>
              <a:ea typeface="+mn-ea"/>
              <a:cs typeface="+mn-cs"/>
            </a:rPr>
            <a:t>This column should include a more granular description of the data source.</a:t>
          </a:r>
          <a:endParaRPr lang="en-GB" sz="1100" b="1" baseline="0">
            <a:solidFill>
              <a:schemeClr val="dk1"/>
            </a:solidFill>
            <a:effectLst/>
            <a:latin typeface="+mn-lt"/>
            <a:ea typeface="+mn-ea"/>
            <a:cs typeface="+mn-cs"/>
          </a:endParaRPr>
        </a:p>
        <a:p>
          <a:endParaRPr lang="en-GB">
            <a:effectLst/>
          </a:endParaRPr>
        </a:p>
        <a:p>
          <a:pPr eaLnBrk="1" fontAlgn="auto" latinLnBrk="0" hangingPunct="1"/>
          <a:r>
            <a:rPr lang="en-GB" sz="1100" b="1" baseline="0">
              <a:solidFill>
                <a:schemeClr val="dk1"/>
              </a:solidFill>
              <a:effectLst/>
              <a:latin typeface="+mn-lt"/>
              <a:ea typeface="+mn-ea"/>
              <a:cs typeface="+mn-cs"/>
            </a:rPr>
            <a:t>Column D- </a:t>
          </a:r>
          <a:r>
            <a:rPr lang="en-GB" sz="1100" b="0" baseline="0">
              <a:solidFill>
                <a:schemeClr val="dk1"/>
              </a:solidFill>
              <a:effectLst/>
              <a:latin typeface="+mn-lt"/>
              <a:ea typeface="+mn-ea"/>
              <a:cs typeface="+mn-cs"/>
            </a:rPr>
            <a:t>Please use this column to indicate whether there is a DSA in place either directly with the VRU or utilised by the VRU (but held by the CSP for example). Where no DSA is in place, please select one of the available options.</a:t>
          </a:r>
          <a:endParaRPr lang="en-GB" sz="1100" b="1" baseline="0">
            <a:solidFill>
              <a:schemeClr val="dk1"/>
            </a:solidFill>
            <a:effectLst/>
            <a:latin typeface="+mn-lt"/>
            <a:ea typeface="+mn-ea"/>
            <a:cs typeface="+mn-cs"/>
          </a:endParaRPr>
        </a:p>
        <a:p>
          <a:pPr eaLnBrk="1" fontAlgn="auto" latinLnBrk="0" hangingPunct="1"/>
          <a:endParaRPr lang="en-GB">
            <a:effectLst/>
          </a:endParaRPr>
        </a:p>
        <a:p>
          <a:pPr eaLnBrk="1" fontAlgn="auto" latinLnBrk="0" hangingPunct="1"/>
          <a:r>
            <a:rPr lang="en-GB" sz="1100" b="1" baseline="0">
              <a:solidFill>
                <a:schemeClr val="dk1"/>
              </a:solidFill>
              <a:effectLst/>
              <a:latin typeface="+mn-lt"/>
              <a:ea typeface="+mn-ea"/>
              <a:cs typeface="+mn-cs"/>
            </a:rPr>
            <a:t>Column E- </a:t>
          </a:r>
          <a:r>
            <a:rPr lang="en-GB" sz="1100" b="0" baseline="0">
              <a:solidFill>
                <a:schemeClr val="dk1"/>
              </a:solidFill>
              <a:effectLst/>
              <a:latin typeface="+mn-lt"/>
              <a:ea typeface="+mn-ea"/>
              <a:cs typeface="+mn-cs"/>
            </a:rPr>
            <a:t>You are not required to insert multiple lines for each individual Emergency Department / educational institution / etc. Please utilise this column to indicate the total number of providers for each category. This column should include numerical information only.</a:t>
          </a:r>
        </a:p>
        <a:p>
          <a:pPr eaLnBrk="1" fontAlgn="auto" latinLnBrk="0" hangingPunct="1"/>
          <a:endParaRPr lang="en-GB">
            <a:effectLst/>
          </a:endParaRPr>
        </a:p>
        <a:p>
          <a:pPr eaLnBrk="1" fontAlgn="auto" latinLnBrk="0" hangingPunct="1"/>
          <a:r>
            <a:rPr lang="en-GB" sz="1100" b="1" baseline="0">
              <a:solidFill>
                <a:schemeClr val="dk1"/>
              </a:solidFill>
              <a:effectLst/>
              <a:latin typeface="+mn-lt"/>
              <a:ea typeface="+mn-ea"/>
              <a:cs typeface="+mn-cs"/>
            </a:rPr>
            <a:t>Column F- </a:t>
          </a:r>
          <a:r>
            <a:rPr lang="en-GB" sz="1100" b="0" baseline="0">
              <a:solidFill>
                <a:schemeClr val="dk1"/>
              </a:solidFill>
              <a:effectLst/>
              <a:latin typeface="+mn-lt"/>
              <a:ea typeface="+mn-ea"/>
              <a:cs typeface="+mn-cs"/>
            </a:rPr>
            <a:t>Please use this column to identify the current level of data being accessed, accounting for the impact of quality issues on the level if applicable. Please see the definitions tab for additional details. If data is not currently being accessed please use N/A. If macros are enabled, multiple options can be selected where appropriate.</a:t>
          </a:r>
          <a:endParaRPr lang="en-GB">
            <a:effectLst/>
          </a:endParaRPr>
        </a:p>
        <a:p>
          <a:pPr eaLnBrk="1" fontAlgn="auto" latinLnBrk="0" hangingPunct="1"/>
          <a:r>
            <a:rPr lang="en-GB" sz="1100" b="1" baseline="0">
              <a:solidFill>
                <a:schemeClr val="dk1"/>
              </a:solidFill>
              <a:effectLst/>
              <a:latin typeface="+mn-lt"/>
              <a:ea typeface="+mn-ea"/>
              <a:cs typeface="+mn-cs"/>
            </a:rPr>
            <a:t> </a:t>
          </a:r>
          <a:endParaRPr lang="en-GB">
            <a:effectLst/>
          </a:endParaRPr>
        </a:p>
        <a:p>
          <a:r>
            <a:rPr lang="en-GB" sz="1100" b="1" baseline="0">
              <a:solidFill>
                <a:schemeClr val="dk1"/>
              </a:solidFill>
              <a:effectLst/>
              <a:latin typeface="+mn-lt"/>
              <a:ea typeface="+mn-ea"/>
              <a:cs typeface="+mn-cs"/>
            </a:rPr>
            <a:t>Column G- </a:t>
          </a:r>
          <a:r>
            <a:rPr lang="en-GB" sz="1100" b="0" baseline="0">
              <a:solidFill>
                <a:schemeClr val="dk1"/>
              </a:solidFill>
              <a:effectLst/>
              <a:latin typeface="+mn-lt"/>
              <a:ea typeface="+mn-ea"/>
              <a:cs typeface="+mn-cs"/>
            </a:rPr>
            <a:t>This column should be used to indicate whether data is accessible to the VRU and if it is being utilised to inform decisions or in line with the data use provided in column H.</a:t>
          </a:r>
          <a:endParaRPr lang="en-GB" sz="1100" b="1" baseline="0">
            <a:solidFill>
              <a:schemeClr val="dk1"/>
            </a:solidFill>
            <a:effectLst/>
            <a:latin typeface="+mn-lt"/>
            <a:ea typeface="+mn-ea"/>
            <a:cs typeface="+mn-cs"/>
          </a:endParaRPr>
        </a:p>
        <a:p>
          <a:endParaRPr lang="en-GB">
            <a:effectLst/>
          </a:endParaRPr>
        </a:p>
        <a:p>
          <a:r>
            <a:rPr lang="en-GB" sz="1100" b="1" baseline="0">
              <a:solidFill>
                <a:schemeClr val="dk1"/>
              </a:solidFill>
              <a:effectLst/>
              <a:latin typeface="+mn-lt"/>
              <a:ea typeface="+mn-ea"/>
              <a:cs typeface="+mn-cs"/>
            </a:rPr>
            <a:t>Column H-  </a:t>
          </a:r>
          <a:r>
            <a:rPr lang="en-GB" sz="1100" b="0" baseline="0">
              <a:solidFill>
                <a:schemeClr val="dk1"/>
              </a:solidFill>
              <a:effectLst/>
              <a:latin typeface="+mn-lt"/>
              <a:ea typeface="+mn-ea"/>
              <a:cs typeface="+mn-cs"/>
            </a:rPr>
            <a:t>Please use this column to indicate how the data is being used/will be used. If data is not currently being used, please include information on the barriers for data use, for example, quality issues.</a:t>
          </a:r>
          <a:endParaRPr lang="en-GB" sz="1100" b="1" baseline="0">
            <a:solidFill>
              <a:schemeClr val="dk1"/>
            </a:solidFill>
            <a:effectLst/>
            <a:latin typeface="+mn-lt"/>
            <a:ea typeface="+mn-ea"/>
            <a:cs typeface="+mn-cs"/>
          </a:endParaRPr>
        </a:p>
        <a:p>
          <a:endParaRPr lang="en-GB">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solidFill>
                <a:schemeClr val="dk1"/>
              </a:solidFill>
              <a:effectLst/>
              <a:latin typeface="+mn-lt"/>
              <a:ea typeface="+mn-ea"/>
              <a:cs typeface="+mn-cs"/>
            </a:rPr>
            <a:t>Column I-L-  </a:t>
          </a:r>
          <a:r>
            <a:rPr lang="en-GB" sz="1100" b="0" baseline="0">
              <a:solidFill>
                <a:schemeClr val="dk1"/>
              </a:solidFill>
              <a:effectLst/>
              <a:latin typeface="+mn-lt"/>
              <a:ea typeface="+mn-ea"/>
              <a:cs typeface="+mn-cs"/>
            </a:rPr>
            <a:t>This column should include progress comments for each quarter, please see the tab for additional information on requirements and format.</a:t>
          </a:r>
          <a:endParaRPr lang="en-GB">
            <a:effectLst/>
          </a:endParaRPr>
        </a:p>
        <a:p>
          <a:endParaRPr lang="en-GB" sz="1100" b="0" u="sng" baseline="0">
            <a:latin typeface="+mn-lt"/>
            <a:cs typeface="Arial" panose="020B0604020202020204" pitchFamily="34" charset="0"/>
          </a:endParaRPr>
        </a:p>
        <a:p>
          <a:r>
            <a:rPr lang="en-GB" sz="1100" b="1" u="sng" baseline="0">
              <a:latin typeface="+mn-lt"/>
              <a:cs typeface="Arial" panose="020B0604020202020204" pitchFamily="34" charset="0"/>
            </a:rPr>
            <a:t>Staffing costs and activity</a:t>
          </a:r>
        </a:p>
        <a:p>
          <a:endParaRPr lang="en-GB" sz="1100" b="1" u="sng" baseline="0">
            <a:latin typeface="+mn-lt"/>
            <a:cs typeface="Arial" panose="020B0604020202020204" pitchFamily="34" charset="0"/>
          </a:endParaRPr>
        </a:p>
        <a:p>
          <a:r>
            <a:rPr lang="en-GB" sz="1100" b="0" u="none" baseline="0">
              <a:latin typeface="+mn-lt"/>
              <a:cs typeface="Arial" panose="020B0604020202020204" pitchFamily="34" charset="0"/>
            </a:rPr>
            <a:t>This tab should be used to record your staffing costs and should align with the figure included in your Annex A Finance Return.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orcesserip.sharepoint.com/sites/teamhcopccksa/Shared%20Documents/General/Home%20Office%20(HO)/Quarterly%20Returns/23-24/Q2/Annex%20B%20Quarter%202%20(to%20update%20from%20Q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youthendowmentfund.org.uk/toolk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pageSetUpPr autoPageBreaks="0"/>
  </sheetPr>
  <dimension ref="A1:AW53"/>
  <sheetViews>
    <sheetView tabSelected="1" zoomScale="70" zoomScaleNormal="70" workbookViewId="0">
      <selection activeCell="B30" sqref="B30"/>
    </sheetView>
  </sheetViews>
  <sheetFormatPr defaultRowHeight="15" x14ac:dyDescent="0.25"/>
  <cols>
    <col min="1" max="1" width="43.28515625" style="65" customWidth="1"/>
    <col min="2" max="2" width="106.28515625" style="65" customWidth="1"/>
    <col min="3" max="3" width="70.7109375" style="65" customWidth="1"/>
    <col min="4" max="4" width="40.42578125" style="65" customWidth="1"/>
    <col min="5" max="5" width="38.7109375" style="65" customWidth="1"/>
    <col min="6" max="6" width="32" style="65" customWidth="1"/>
    <col min="7" max="7" width="48.7109375" style="48" customWidth="1"/>
    <col min="8" max="8" width="42.28515625" style="48" customWidth="1"/>
    <col min="9" max="49" width="8.7109375" style="48"/>
  </cols>
  <sheetData>
    <row r="1" spans="1:8" ht="21.6" customHeight="1" thickBot="1" x14ac:dyDescent="0.3">
      <c r="A1" s="32" t="s">
        <v>0</v>
      </c>
      <c r="B1" s="64"/>
      <c r="G1" s="65"/>
      <c r="H1" s="65"/>
    </row>
    <row r="2" spans="1:8" ht="115.15" customHeight="1" thickBot="1" x14ac:dyDescent="0.3">
      <c r="A2" s="66" t="s">
        <v>1</v>
      </c>
      <c r="B2" s="109" t="s">
        <v>2</v>
      </c>
      <c r="C2" s="67" t="s">
        <v>3</v>
      </c>
      <c r="D2" s="68"/>
      <c r="E2" s="68"/>
      <c r="G2" s="65"/>
      <c r="H2" s="65"/>
    </row>
    <row r="3" spans="1:8" ht="5.65" customHeight="1" x14ac:dyDescent="0.25">
      <c r="A3" s="30"/>
      <c r="B3" s="46"/>
      <c r="C3" s="31"/>
      <c r="D3" s="48"/>
      <c r="E3" s="69"/>
      <c r="F3" s="69"/>
    </row>
    <row r="4" spans="1:8" x14ac:dyDescent="0.25">
      <c r="A4" s="86" t="s">
        <v>4</v>
      </c>
      <c r="B4" s="46"/>
      <c r="C4" s="31"/>
      <c r="D4" s="48"/>
      <c r="E4" s="69"/>
      <c r="F4" s="69"/>
    </row>
    <row r="5" spans="1:8" s="102" customFormat="1" ht="21" customHeight="1" thickBot="1" x14ac:dyDescent="0.3">
      <c r="A5" s="99" t="s">
        <v>5</v>
      </c>
      <c r="B5" s="100"/>
      <c r="C5" s="101"/>
      <c r="E5" s="103"/>
      <c r="F5" s="103"/>
    </row>
    <row r="6" spans="1:8" ht="21.6" customHeight="1" x14ac:dyDescent="0.25">
      <c r="A6" s="35" t="s">
        <v>6</v>
      </c>
      <c r="B6" s="36"/>
      <c r="C6" s="70"/>
      <c r="D6" s="70"/>
      <c r="E6" s="70"/>
      <c r="F6" s="70"/>
      <c r="G6" s="70"/>
    </row>
    <row r="7" spans="1:8" ht="255" x14ac:dyDescent="0.25">
      <c r="A7" s="225" t="s">
        <v>7</v>
      </c>
      <c r="B7" s="125" t="s">
        <v>8</v>
      </c>
      <c r="C7" s="31"/>
      <c r="D7" s="48"/>
      <c r="E7" s="69"/>
      <c r="F7" s="69"/>
    </row>
    <row r="8" spans="1:8" ht="165.75" x14ac:dyDescent="0.25">
      <c r="A8" s="225" t="s">
        <v>9</v>
      </c>
      <c r="B8" s="110" t="s">
        <v>10</v>
      </c>
      <c r="C8" s="31"/>
      <c r="D8" s="48"/>
      <c r="E8" s="69"/>
      <c r="F8" s="69"/>
    </row>
    <row r="9" spans="1:8" ht="331.5" x14ac:dyDescent="0.25">
      <c r="A9" s="225" t="s">
        <v>11</v>
      </c>
      <c r="B9" s="226" t="s">
        <v>12</v>
      </c>
      <c r="C9" s="31"/>
      <c r="D9" s="48"/>
      <c r="E9" s="69"/>
      <c r="F9" s="69"/>
    </row>
    <row r="10" spans="1:8" ht="380.45" customHeight="1" thickBot="1" x14ac:dyDescent="0.3">
      <c r="A10" s="225" t="s">
        <v>13</v>
      </c>
      <c r="B10" s="111" t="s">
        <v>14</v>
      </c>
      <c r="C10" s="226" t="s">
        <v>15</v>
      </c>
      <c r="D10" s="48"/>
      <c r="E10" s="69"/>
      <c r="F10" s="69"/>
    </row>
    <row r="11" spans="1:8" ht="238.9" customHeight="1" thickBot="1" x14ac:dyDescent="0.3">
      <c r="A11" s="37" t="s">
        <v>16</v>
      </c>
      <c r="B11" s="124" t="s">
        <v>2</v>
      </c>
      <c r="C11" s="253" t="s">
        <v>17</v>
      </c>
      <c r="D11" s="48"/>
      <c r="E11" s="69"/>
      <c r="F11" s="69"/>
    </row>
    <row r="12" spans="1:8" ht="22.5" customHeight="1" thickBot="1" x14ac:dyDescent="0.3">
      <c r="A12" s="33"/>
      <c r="B12" s="46"/>
      <c r="C12" s="34"/>
      <c r="D12" s="48"/>
      <c r="E12" s="69"/>
      <c r="F12" s="69"/>
    </row>
    <row r="13" spans="1:8" ht="21.6" customHeight="1" thickBot="1" x14ac:dyDescent="0.3">
      <c r="A13" s="91" t="s">
        <v>18</v>
      </c>
      <c r="B13" s="92"/>
      <c r="C13" s="70"/>
      <c r="D13" s="70"/>
      <c r="E13" s="70"/>
      <c r="F13" s="70"/>
      <c r="G13" s="70"/>
    </row>
    <row r="14" spans="1:8" ht="47.65" customHeight="1" thickBot="1" x14ac:dyDescent="0.3">
      <c r="A14" s="256" t="s">
        <v>19</v>
      </c>
      <c r="B14" s="257"/>
      <c r="C14" s="70"/>
      <c r="D14" s="70"/>
      <c r="E14" s="70"/>
      <c r="F14" s="70"/>
      <c r="G14" s="70"/>
    </row>
    <row r="15" spans="1:8" ht="157.15" customHeight="1" x14ac:dyDescent="0.25">
      <c r="A15" s="235" t="s">
        <v>20</v>
      </c>
      <c r="B15" s="237" t="s">
        <v>21</v>
      </c>
      <c r="C15" s="70"/>
      <c r="D15" s="70"/>
      <c r="E15" s="70"/>
      <c r="F15" s="70"/>
      <c r="G15" s="70"/>
    </row>
    <row r="16" spans="1:8" ht="409.15" customHeight="1" x14ac:dyDescent="0.25">
      <c r="A16" s="236" t="s">
        <v>22</v>
      </c>
      <c r="B16" s="245" t="s">
        <v>23</v>
      </c>
      <c r="C16" s="70"/>
      <c r="D16" s="70"/>
      <c r="E16" s="70"/>
      <c r="F16" s="70"/>
      <c r="G16" s="70"/>
    </row>
    <row r="17" spans="1:8" ht="266.45" customHeight="1" x14ac:dyDescent="0.25">
      <c r="A17" s="236" t="s">
        <v>24</v>
      </c>
      <c r="B17" s="237" t="s">
        <v>25</v>
      </c>
      <c r="C17" s="70"/>
      <c r="D17" s="70"/>
      <c r="E17" s="70"/>
      <c r="F17" s="70"/>
      <c r="G17" s="70"/>
    </row>
    <row r="18" spans="1:8" ht="345.6" customHeight="1" x14ac:dyDescent="0.25">
      <c r="A18" s="236" t="s">
        <v>26</v>
      </c>
      <c r="B18" s="238" t="s">
        <v>27</v>
      </c>
      <c r="C18" s="70"/>
      <c r="D18" s="70"/>
      <c r="E18" s="70"/>
      <c r="F18" s="70"/>
      <c r="G18" s="70"/>
    </row>
    <row r="19" spans="1:8" ht="409.15" customHeight="1" thickBot="1" x14ac:dyDescent="0.3">
      <c r="A19" s="239" t="s">
        <v>28</v>
      </c>
      <c r="B19" s="240" t="s">
        <v>29</v>
      </c>
      <c r="C19" s="70"/>
      <c r="D19" s="70"/>
      <c r="E19" s="70"/>
      <c r="F19" s="70"/>
      <c r="G19" s="70"/>
    </row>
    <row r="20" spans="1:8" ht="22.15" customHeight="1" thickBot="1" x14ac:dyDescent="0.3">
      <c r="C20" s="70"/>
      <c r="D20" s="70"/>
      <c r="E20" s="70"/>
      <c r="F20" s="70"/>
      <c r="G20" s="70"/>
    </row>
    <row r="21" spans="1:8" ht="29.65" customHeight="1" thickBot="1" x14ac:dyDescent="0.3">
      <c r="A21" s="91" t="s">
        <v>30</v>
      </c>
      <c r="B21" s="92"/>
      <c r="C21" s="70"/>
      <c r="D21" s="70"/>
      <c r="E21" s="70"/>
      <c r="F21" s="70"/>
      <c r="G21" s="70"/>
    </row>
    <row r="22" spans="1:8" ht="224.45" customHeight="1" x14ac:dyDescent="0.25">
      <c r="A22" s="241" t="s">
        <v>31</v>
      </c>
      <c r="B22" s="226" t="s">
        <v>32</v>
      </c>
      <c r="C22" s="70"/>
      <c r="D22" s="70"/>
      <c r="E22" s="70"/>
      <c r="F22" s="70"/>
      <c r="G22" s="70"/>
    </row>
    <row r="23" spans="1:8" ht="107.1" customHeight="1" x14ac:dyDescent="0.25">
      <c r="A23" s="225" t="s">
        <v>33</v>
      </c>
      <c r="B23" s="112" t="s">
        <v>34</v>
      </c>
      <c r="C23" s="71"/>
      <c r="D23" s="70"/>
      <c r="E23" s="70"/>
      <c r="F23" s="70"/>
      <c r="G23" s="70"/>
    </row>
    <row r="24" spans="1:8" ht="409.6" customHeight="1" thickBot="1" x14ac:dyDescent="0.3">
      <c r="A24" s="242" t="s">
        <v>35</v>
      </c>
      <c r="B24" s="126" t="s">
        <v>2</v>
      </c>
      <c r="C24" s="226" t="s">
        <v>36</v>
      </c>
      <c r="D24" s="70"/>
      <c r="E24" s="70"/>
      <c r="F24" s="70"/>
      <c r="G24" s="70"/>
    </row>
    <row r="25" spans="1:8" ht="22.9" customHeight="1" thickBot="1" x14ac:dyDescent="0.3">
      <c r="A25" s="30"/>
      <c r="B25" s="47"/>
      <c r="C25" s="29"/>
      <c r="D25" s="70"/>
      <c r="E25" s="70"/>
      <c r="F25" s="70"/>
      <c r="G25" s="70"/>
      <c r="H25" s="70"/>
    </row>
    <row r="26" spans="1:8" ht="21.6" customHeight="1" x14ac:dyDescent="0.25">
      <c r="A26" s="45" t="s">
        <v>37</v>
      </c>
      <c r="B26" s="39"/>
      <c r="C26" s="40"/>
      <c r="D26" s="40"/>
      <c r="E26" s="41"/>
      <c r="F26" s="38"/>
      <c r="G26" s="38"/>
      <c r="H26" s="38"/>
    </row>
    <row r="27" spans="1:8" ht="75" customHeight="1" x14ac:dyDescent="0.25">
      <c r="A27" s="72" t="s">
        <v>38</v>
      </c>
      <c r="B27" s="108" t="s">
        <v>39</v>
      </c>
      <c r="C27" s="93" t="s">
        <v>40</v>
      </c>
      <c r="D27" s="73"/>
      <c r="E27" s="73"/>
      <c r="F27" s="71"/>
      <c r="G27" s="71"/>
      <c r="H27" s="71"/>
    </row>
    <row r="28" spans="1:8" ht="133.15" customHeight="1" x14ac:dyDescent="0.25">
      <c r="A28" s="74" t="s">
        <v>41</v>
      </c>
      <c r="B28" s="243" t="s">
        <v>42</v>
      </c>
      <c r="C28" s="94"/>
      <c r="D28" s="73"/>
      <c r="E28" s="73"/>
      <c r="F28" s="71"/>
      <c r="G28" s="71"/>
      <c r="H28" s="71"/>
    </row>
    <row r="29" spans="1:8" ht="75" customHeight="1" x14ac:dyDescent="0.25">
      <c r="A29" s="87" t="s">
        <v>43</v>
      </c>
      <c r="B29" s="243" t="s">
        <v>44</v>
      </c>
      <c r="C29" s="94"/>
      <c r="D29" s="73"/>
      <c r="E29" s="73"/>
      <c r="F29" s="71"/>
      <c r="G29" s="71"/>
      <c r="H29" s="71"/>
    </row>
    <row r="30" spans="1:8" ht="408.6" customHeight="1" thickBot="1" x14ac:dyDescent="0.3">
      <c r="A30" s="104" t="s">
        <v>45</v>
      </c>
      <c r="B30" s="255" t="s">
        <v>562</v>
      </c>
      <c r="C30" s="94"/>
      <c r="D30" s="73"/>
      <c r="E30" s="73"/>
      <c r="F30" s="71"/>
      <c r="G30" s="71"/>
      <c r="H30" s="71"/>
    </row>
    <row r="31" spans="1:8" ht="18.600000000000001" customHeight="1" thickBot="1" x14ac:dyDescent="0.3">
      <c r="A31" s="88" t="s">
        <v>46</v>
      </c>
      <c r="B31" s="254"/>
      <c r="C31" s="89"/>
      <c r="D31" s="89"/>
      <c r="E31" s="90"/>
      <c r="F31" s="48"/>
    </row>
    <row r="32" spans="1:8" ht="69.599999999999994" customHeight="1" thickBot="1" x14ac:dyDescent="0.3">
      <c r="A32" s="42" t="s">
        <v>47</v>
      </c>
      <c r="B32" s="43" t="s">
        <v>48</v>
      </c>
      <c r="C32" s="43" t="s">
        <v>49</v>
      </c>
      <c r="D32" s="43" t="s">
        <v>50</v>
      </c>
      <c r="E32" s="44" t="s">
        <v>51</v>
      </c>
      <c r="F32" s="48"/>
    </row>
    <row r="33" spans="1:49" s="28" customFormat="1" ht="171.6" customHeight="1" x14ac:dyDescent="0.25">
      <c r="A33" s="95" t="s">
        <v>52</v>
      </c>
      <c r="B33" s="96" t="s">
        <v>53</v>
      </c>
      <c r="C33" s="96" t="s">
        <v>54</v>
      </c>
      <c r="D33" s="96" t="s">
        <v>55</v>
      </c>
      <c r="E33" s="96" t="s">
        <v>56</v>
      </c>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row>
    <row r="34" spans="1:49" ht="264" customHeight="1" x14ac:dyDescent="0.25">
      <c r="A34" s="76" t="s">
        <v>39</v>
      </c>
      <c r="B34" s="77" t="s">
        <v>57</v>
      </c>
      <c r="C34" s="77" t="s">
        <v>58</v>
      </c>
      <c r="D34" s="80" t="s">
        <v>59</v>
      </c>
      <c r="E34" s="244" t="s">
        <v>60</v>
      </c>
      <c r="F34" s="48"/>
    </row>
    <row r="35" spans="1:49" x14ac:dyDescent="0.25">
      <c r="A35" s="79"/>
      <c r="B35" s="80"/>
      <c r="C35" s="78"/>
      <c r="D35" s="78"/>
      <c r="E35" s="78"/>
      <c r="F35" s="48"/>
    </row>
    <row r="36" spans="1:49" x14ac:dyDescent="0.25">
      <c r="A36" s="79"/>
      <c r="B36" s="80"/>
      <c r="C36" s="78"/>
      <c r="D36" s="78"/>
      <c r="E36" s="78"/>
      <c r="F36" s="48"/>
    </row>
    <row r="37" spans="1:49" x14ac:dyDescent="0.25">
      <c r="A37" s="79"/>
      <c r="B37" s="80"/>
      <c r="C37" s="78"/>
      <c r="D37" s="78"/>
      <c r="E37" s="78"/>
      <c r="F37" s="48"/>
    </row>
    <row r="38" spans="1:49" x14ac:dyDescent="0.25">
      <c r="A38" s="79"/>
      <c r="B38" s="80"/>
      <c r="C38" s="78"/>
      <c r="D38" s="78"/>
      <c r="E38" s="78"/>
      <c r="F38" s="48"/>
    </row>
    <row r="39" spans="1:49" x14ac:dyDescent="0.25">
      <c r="A39" s="79"/>
      <c r="B39" s="80"/>
      <c r="C39" s="78"/>
      <c r="D39" s="78"/>
      <c r="E39" s="78"/>
      <c r="F39" s="48"/>
    </row>
    <row r="40" spans="1:49" x14ac:dyDescent="0.25">
      <c r="A40" s="79"/>
      <c r="B40" s="80"/>
      <c r="C40" s="78"/>
      <c r="D40" s="78"/>
      <c r="E40" s="78"/>
      <c r="F40" s="48"/>
    </row>
    <row r="41" spans="1:49" ht="15.75" thickBot="1" x14ac:dyDescent="0.3">
      <c r="A41" s="81"/>
      <c r="B41" s="82"/>
      <c r="C41" s="83"/>
      <c r="D41" s="83"/>
      <c r="E41" s="83"/>
      <c r="F41" s="48"/>
    </row>
    <row r="42" spans="1:49" ht="15.75" thickBot="1" x14ac:dyDescent="0.3">
      <c r="G42" s="70"/>
      <c r="H42" s="70"/>
    </row>
    <row r="43" spans="1:49" ht="15.75" thickBot="1" x14ac:dyDescent="0.3">
      <c r="A43" s="88" t="s">
        <v>61</v>
      </c>
      <c r="B43" s="89"/>
      <c r="C43" s="90"/>
      <c r="G43" s="65"/>
      <c r="H43" s="65"/>
    </row>
    <row r="44" spans="1:49" s="27" customFormat="1" ht="30.75" thickBot="1" x14ac:dyDescent="0.25">
      <c r="A44" s="42" t="s">
        <v>62</v>
      </c>
      <c r="B44" s="43" t="s">
        <v>63</v>
      </c>
      <c r="C44" s="44" t="s">
        <v>64</v>
      </c>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row>
    <row r="45" spans="1:49" s="27" customFormat="1" ht="73.5" x14ac:dyDescent="0.2">
      <c r="A45" s="96" t="s">
        <v>65</v>
      </c>
      <c r="B45" s="96" t="s">
        <v>66</v>
      </c>
      <c r="C45" s="97" t="s">
        <v>67</v>
      </c>
      <c r="D45" s="65"/>
      <c r="E45" s="65"/>
      <c r="F45" s="65"/>
      <c r="G45" s="48"/>
      <c r="H45" s="48"/>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row>
    <row r="46" spans="1:49" ht="153" x14ac:dyDescent="0.25">
      <c r="A46" s="80" t="s">
        <v>68</v>
      </c>
      <c r="B46" s="77" t="s">
        <v>69</v>
      </c>
      <c r="C46" s="237" t="s">
        <v>70</v>
      </c>
    </row>
    <row r="47" spans="1:49" x14ac:dyDescent="0.25">
      <c r="A47" s="80"/>
      <c r="B47" s="80"/>
      <c r="C47" s="84"/>
    </row>
    <row r="48" spans="1:49" x14ac:dyDescent="0.25">
      <c r="A48" s="80"/>
      <c r="B48" s="80"/>
      <c r="C48" s="84"/>
    </row>
    <row r="49" spans="1:3" x14ac:dyDescent="0.25">
      <c r="A49" s="80"/>
      <c r="B49" s="80"/>
      <c r="C49" s="84"/>
    </row>
    <row r="50" spans="1:3" x14ac:dyDescent="0.25">
      <c r="A50" s="80"/>
      <c r="B50" s="80"/>
      <c r="C50" s="84"/>
    </row>
    <row r="51" spans="1:3" x14ac:dyDescent="0.25">
      <c r="A51" s="80"/>
      <c r="B51" s="80"/>
      <c r="C51" s="84"/>
    </row>
    <row r="52" spans="1:3" x14ac:dyDescent="0.25">
      <c r="A52" s="80"/>
      <c r="B52" s="80"/>
      <c r="C52" s="84"/>
    </row>
    <row r="53" spans="1:3" ht="15.75" thickBot="1" x14ac:dyDescent="0.3">
      <c r="A53" s="82"/>
      <c r="B53" s="82"/>
      <c r="C53" s="85"/>
    </row>
  </sheetData>
  <mergeCells count="1">
    <mergeCell ref="A14:B14"/>
  </mergeCells>
  <conditionalFormatting sqref="C3:C4 C7:C12">
    <cfRule type="containsText" dxfId="37" priority="7" operator="containsText" text="I do not know">
      <formula>NOT(ISERROR(SEARCH("I do not know",C3)))</formula>
    </cfRule>
    <cfRule type="containsText" dxfId="36" priority="8" operator="containsText" text="I cannot confirm">
      <formula>NOT(ISERROR(SEARCH("I cannot confirm",C3)))</formula>
    </cfRule>
    <cfRule type="containsText" dxfId="35" priority="9" operator="containsText" text="I confirm">
      <formula>NOT(ISERROR(SEARCH("I confirm",C3)))</formula>
    </cfRule>
  </conditionalFormatting>
  <conditionalFormatting sqref="C25">
    <cfRule type="containsText" dxfId="34" priority="4" operator="containsText" text="I do not know">
      <formula>NOT(ISERROR(SEARCH("I do not know",C25)))</formula>
    </cfRule>
    <cfRule type="containsText" dxfId="33" priority="5" operator="containsText" text="I cannot confirm">
      <formula>NOT(ISERROR(SEARCH("I cannot confirm",C25)))</formula>
    </cfRule>
    <cfRule type="containsText" dxfId="32" priority="6" operator="containsText" text="I confirm">
      <formula>NOT(ISERROR(SEARCH("I confirm",C25)))</formula>
    </cfRule>
  </conditionalFormatting>
  <conditionalFormatting sqref="C5">
    <cfRule type="containsText" dxfId="31" priority="1" operator="containsText" text="I do not know">
      <formula>NOT(ISERROR(SEARCH("I do not know",C5)))</formula>
    </cfRule>
    <cfRule type="containsText" dxfId="30" priority="2" operator="containsText" text="I cannot confirm">
      <formula>NOT(ISERROR(SEARCH("I cannot confirm",C5)))</formula>
    </cfRule>
    <cfRule type="containsText" dxfId="29" priority="3" operator="containsText" text="I confirm">
      <formula>NOT(ISERROR(SEARCH("I confirm",C5)))</formula>
    </cfRule>
  </conditionalFormatting>
  <dataValidations count="9">
    <dataValidation type="list" allowBlank="1" showInputMessage="1" showErrorMessage="1" sqref="B25 B27">
      <formula1>"Local policing body area,Local government area, Other"</formula1>
    </dataValidation>
    <dataValidation type="list" allowBlank="1" showInputMessage="1" showErrorMessage="1" sqref="C3:C5">
      <formula1>"I confirm, I cannot confirm, I do not know"</formula1>
    </dataValidation>
    <dataValidation type="list" allowBlank="1" showInputMessage="1" showErrorMessage="1" sqref="A46:A53">
      <formula1>"Not yet started,In progress,Completed"</formula1>
    </dataValidation>
    <dataValidation type="list" allowBlank="1" showInputMessage="1" showErrorMessage="1" sqref="B34:B41">
      <formula1>"Not yet started,In progress,Completed "</formula1>
    </dataValidation>
    <dataValidation type="list" allowBlank="1" showInputMessage="1" showErrorMessage="1" sqref="B2">
      <formula1>"Yes,No,Not decided yet"</formula1>
    </dataValidation>
    <dataValidation type="list" allowBlank="1" showInputMessage="1" showErrorMessage="1" sqref="B11:B12">
      <formula1>"Yes,No,Maybe next quarter"</formula1>
    </dataValidation>
    <dataValidation type="list" allowBlank="1" showInputMessage="1" showErrorMessage="1" sqref="B23">
      <formula1>"On track,Not on track"</formula1>
    </dataValidation>
    <dataValidation type="list" allowBlank="1" showInputMessage="1" showErrorMessage="1" sqref="B24">
      <formula1>"No additional activity required as on track,Yes,Not sure"</formula1>
    </dataValidation>
    <dataValidation type="list" allowBlank="1" showInputMessage="1" showErrorMessage="1" sqref="B10">
      <formula1>"Yes we have identified barriers and have had difficulty engaging a specified authoritiy,Yes we have barriers but not with engaging a specified authority,No we have no barriers,"</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35"/>
  <sheetViews>
    <sheetView showGridLines="0" zoomScale="99" zoomScaleNormal="115" workbookViewId="0"/>
  </sheetViews>
  <sheetFormatPr defaultRowHeight="15" x14ac:dyDescent="0.25"/>
  <cols>
    <col min="1" max="1" width="3.28515625" customWidth="1"/>
  </cols>
  <sheetData>
    <row r="1" spans="1:22" x14ac:dyDescent="0.25">
      <c r="A1" s="16"/>
      <c r="B1" s="16"/>
      <c r="C1" s="16"/>
      <c r="D1" s="16"/>
      <c r="E1" s="16"/>
      <c r="F1" s="16"/>
      <c r="G1" s="16"/>
      <c r="H1" s="16"/>
      <c r="I1" s="16"/>
      <c r="J1" s="16"/>
      <c r="K1" s="16"/>
      <c r="L1" s="16"/>
      <c r="M1" s="16"/>
      <c r="N1" s="16"/>
      <c r="O1" s="16"/>
      <c r="P1" s="16"/>
      <c r="Q1" s="16"/>
      <c r="R1" s="16"/>
      <c r="S1" s="16"/>
      <c r="T1" s="16"/>
      <c r="U1" s="16"/>
      <c r="V1" s="16"/>
    </row>
    <row r="2" spans="1:22" x14ac:dyDescent="0.25">
      <c r="A2" s="16"/>
      <c r="B2" s="16"/>
      <c r="C2" s="16"/>
      <c r="D2" s="16"/>
      <c r="E2" s="16"/>
      <c r="F2" s="16"/>
      <c r="G2" s="16"/>
      <c r="H2" s="16"/>
      <c r="I2" s="16"/>
      <c r="J2" s="16"/>
      <c r="K2" s="16"/>
      <c r="L2" s="16"/>
      <c r="M2" s="16"/>
      <c r="N2" s="16"/>
      <c r="O2" s="16"/>
      <c r="P2" s="16"/>
      <c r="Q2" s="16"/>
      <c r="R2" s="16"/>
      <c r="S2" s="16"/>
      <c r="T2" s="16"/>
      <c r="U2" s="16"/>
      <c r="V2" s="16"/>
    </row>
    <row r="3" spans="1:22" x14ac:dyDescent="0.25">
      <c r="A3" s="16"/>
      <c r="B3" s="16"/>
      <c r="C3" s="16"/>
      <c r="D3" s="16"/>
      <c r="E3" s="16"/>
      <c r="F3" s="16"/>
      <c r="G3" s="16"/>
      <c r="H3" s="16"/>
      <c r="I3" s="16"/>
      <c r="J3" s="16"/>
      <c r="K3" s="16"/>
      <c r="L3" s="16"/>
      <c r="M3" s="16"/>
      <c r="N3" s="16"/>
      <c r="O3" s="16"/>
      <c r="P3" s="16"/>
      <c r="Q3" s="16"/>
      <c r="R3" s="16"/>
      <c r="S3" s="16"/>
      <c r="T3" s="16"/>
      <c r="U3" s="16"/>
      <c r="V3" s="16"/>
    </row>
    <row r="4" spans="1:22" x14ac:dyDescent="0.25">
      <c r="A4" s="16"/>
      <c r="B4" s="16"/>
      <c r="C4" s="16"/>
      <c r="D4" s="16"/>
      <c r="E4" s="16"/>
      <c r="F4" s="16"/>
      <c r="G4" s="16"/>
      <c r="H4" s="16"/>
      <c r="I4" s="16"/>
      <c r="J4" s="16"/>
      <c r="K4" s="16"/>
      <c r="L4" s="16"/>
      <c r="M4" s="16"/>
      <c r="N4" s="16"/>
      <c r="O4" s="16"/>
      <c r="P4" s="16"/>
      <c r="Q4" s="16"/>
      <c r="R4" s="16"/>
      <c r="S4" s="16"/>
      <c r="T4" s="16"/>
      <c r="U4" s="16"/>
      <c r="V4" s="16"/>
    </row>
    <row r="5" spans="1:22" x14ac:dyDescent="0.25">
      <c r="A5" s="16"/>
      <c r="B5" s="16"/>
      <c r="C5" s="16"/>
      <c r="D5" s="16"/>
      <c r="E5" s="16"/>
      <c r="F5" s="16"/>
      <c r="G5" s="16"/>
      <c r="H5" s="16"/>
      <c r="I5" s="16"/>
      <c r="J5" s="16"/>
      <c r="K5" s="16"/>
      <c r="L5" s="16"/>
      <c r="M5" s="16"/>
      <c r="N5" s="16"/>
      <c r="O5" s="16"/>
      <c r="P5" s="16"/>
      <c r="Q5" s="16"/>
      <c r="R5" s="16"/>
      <c r="S5" s="16"/>
      <c r="T5" s="16"/>
      <c r="U5" s="16"/>
      <c r="V5" s="16"/>
    </row>
    <row r="6" spans="1:22" x14ac:dyDescent="0.25">
      <c r="A6" s="16"/>
      <c r="B6" s="16"/>
      <c r="C6" s="16"/>
      <c r="D6" s="16"/>
      <c r="E6" s="16"/>
      <c r="F6" s="16"/>
      <c r="G6" s="16"/>
      <c r="H6" s="16"/>
      <c r="I6" s="16"/>
      <c r="J6" s="16"/>
      <c r="K6" s="16"/>
      <c r="L6" s="16"/>
      <c r="M6" s="16"/>
      <c r="N6" s="16"/>
      <c r="O6" s="16"/>
      <c r="P6" s="16"/>
      <c r="Q6" s="16"/>
      <c r="R6" s="16"/>
      <c r="S6" s="16"/>
      <c r="T6" s="16"/>
      <c r="U6" s="16"/>
      <c r="V6" s="16"/>
    </row>
    <row r="7" spans="1:22" x14ac:dyDescent="0.25">
      <c r="A7" s="16"/>
      <c r="B7" s="16"/>
      <c r="C7" s="16"/>
      <c r="D7" s="16"/>
      <c r="E7" s="16"/>
      <c r="F7" s="16"/>
      <c r="G7" s="16"/>
      <c r="H7" s="16"/>
      <c r="I7" s="16"/>
      <c r="J7" s="16"/>
      <c r="K7" s="16"/>
      <c r="L7" s="16"/>
      <c r="M7" s="16"/>
      <c r="N7" s="16"/>
      <c r="O7" s="16"/>
      <c r="P7" s="16"/>
      <c r="Q7" s="16"/>
      <c r="R7" s="16"/>
      <c r="S7" s="16"/>
      <c r="T7" s="16"/>
      <c r="U7" s="16"/>
      <c r="V7" s="16"/>
    </row>
    <row r="8" spans="1:22" x14ac:dyDescent="0.25">
      <c r="A8" s="16"/>
      <c r="B8" s="16"/>
      <c r="C8" s="16"/>
      <c r="D8" s="16"/>
      <c r="E8" s="16"/>
      <c r="F8" s="16"/>
      <c r="G8" s="16"/>
      <c r="H8" s="16"/>
      <c r="I8" s="16"/>
      <c r="J8" s="16"/>
      <c r="K8" s="16"/>
      <c r="L8" s="16"/>
      <c r="M8" s="16"/>
      <c r="N8" s="16"/>
      <c r="O8" s="16"/>
      <c r="P8" s="16"/>
      <c r="Q8" s="16"/>
      <c r="R8" s="16"/>
      <c r="S8" s="16"/>
      <c r="T8" s="16"/>
      <c r="U8" s="16"/>
      <c r="V8" s="16"/>
    </row>
    <row r="9" spans="1:22" x14ac:dyDescent="0.25">
      <c r="A9" s="16"/>
      <c r="B9" s="16"/>
      <c r="C9" s="16"/>
      <c r="D9" s="16"/>
      <c r="E9" s="16"/>
      <c r="F9" s="16"/>
      <c r="G9" s="16"/>
      <c r="H9" s="16"/>
      <c r="I9" s="16"/>
      <c r="J9" s="16"/>
      <c r="K9" s="16"/>
      <c r="L9" s="16"/>
      <c r="M9" s="16"/>
      <c r="N9" s="16"/>
      <c r="O9" s="16"/>
      <c r="P9" s="16"/>
      <c r="Q9" s="16"/>
      <c r="R9" s="16"/>
      <c r="S9" s="16"/>
      <c r="T9" s="16"/>
      <c r="U9" s="16"/>
      <c r="V9" s="16"/>
    </row>
    <row r="10" spans="1:22" x14ac:dyDescent="0.25">
      <c r="A10" s="16"/>
      <c r="B10" s="16"/>
      <c r="C10" s="16"/>
      <c r="D10" s="16"/>
      <c r="E10" s="16"/>
      <c r="F10" s="16"/>
      <c r="G10" s="16"/>
      <c r="H10" s="16"/>
      <c r="I10" s="16"/>
      <c r="J10" s="16"/>
      <c r="K10" s="16"/>
      <c r="L10" s="16"/>
      <c r="M10" s="16"/>
      <c r="N10" s="16"/>
      <c r="O10" s="16"/>
      <c r="P10" s="16"/>
      <c r="Q10" s="16"/>
      <c r="R10" s="16"/>
      <c r="S10" s="16"/>
      <c r="T10" s="16"/>
      <c r="U10" s="16"/>
      <c r="V10" s="16"/>
    </row>
    <row r="11" spans="1:22" x14ac:dyDescent="0.25">
      <c r="A11" s="16"/>
      <c r="B11" s="16"/>
      <c r="C11" s="16"/>
      <c r="D11" s="16"/>
      <c r="E11" s="16"/>
      <c r="F11" s="16"/>
      <c r="G11" s="16"/>
      <c r="H11" s="16"/>
      <c r="I11" s="16"/>
      <c r="J11" s="16"/>
      <c r="K11" s="16"/>
      <c r="L11" s="16"/>
      <c r="M11" s="16"/>
      <c r="N11" s="16"/>
      <c r="O11" s="16"/>
      <c r="P11" s="16"/>
      <c r="Q11" s="16"/>
      <c r="R11" s="16"/>
      <c r="S11" s="16"/>
      <c r="T11" s="16"/>
      <c r="U11" s="16"/>
      <c r="V11" s="16"/>
    </row>
    <row r="12" spans="1:22" x14ac:dyDescent="0.25">
      <c r="A12" s="16"/>
      <c r="B12" s="16"/>
      <c r="C12" s="16"/>
      <c r="D12" s="16"/>
      <c r="E12" s="16"/>
      <c r="F12" s="16"/>
      <c r="G12" s="16"/>
      <c r="H12" s="16"/>
      <c r="I12" s="16"/>
      <c r="J12" s="16"/>
      <c r="K12" s="16"/>
      <c r="L12" s="16"/>
      <c r="M12" s="16"/>
      <c r="N12" s="16"/>
      <c r="O12" s="16"/>
      <c r="P12" s="16"/>
      <c r="Q12" s="16"/>
      <c r="R12" s="16"/>
      <c r="S12" s="16"/>
      <c r="T12" s="16"/>
      <c r="U12" s="16"/>
      <c r="V12" s="16"/>
    </row>
    <row r="13" spans="1:22" x14ac:dyDescent="0.25">
      <c r="A13" s="16"/>
      <c r="B13" s="16"/>
      <c r="C13" s="16"/>
      <c r="D13" s="16"/>
      <c r="E13" s="16"/>
      <c r="F13" s="16"/>
      <c r="G13" s="16"/>
      <c r="H13" s="16"/>
      <c r="I13" s="16"/>
      <c r="J13" s="16"/>
      <c r="K13" s="16"/>
      <c r="L13" s="16"/>
      <c r="M13" s="16"/>
      <c r="N13" s="16"/>
      <c r="O13" s="16"/>
      <c r="P13" s="16"/>
      <c r="Q13" s="16"/>
      <c r="R13" s="16"/>
      <c r="S13" s="16"/>
      <c r="T13" s="16"/>
      <c r="U13" s="16"/>
      <c r="V13" s="16"/>
    </row>
    <row r="14" spans="1:22" x14ac:dyDescent="0.25">
      <c r="A14" s="16"/>
      <c r="B14" s="16"/>
      <c r="C14" s="16"/>
      <c r="D14" s="16"/>
      <c r="E14" s="16"/>
      <c r="F14" s="16"/>
      <c r="G14" s="16"/>
      <c r="H14" s="16"/>
      <c r="I14" s="16"/>
      <c r="J14" s="16"/>
      <c r="K14" s="16"/>
      <c r="L14" s="16"/>
      <c r="M14" s="16"/>
      <c r="N14" s="16"/>
      <c r="O14" s="16"/>
      <c r="P14" s="16"/>
      <c r="Q14" s="16"/>
      <c r="R14" s="16"/>
      <c r="S14" s="16"/>
      <c r="T14" s="16"/>
      <c r="U14" s="16"/>
      <c r="V14" s="16"/>
    </row>
    <row r="15" spans="1:22" x14ac:dyDescent="0.25">
      <c r="A15" s="16"/>
      <c r="B15" s="16"/>
      <c r="C15" s="16"/>
      <c r="D15" s="16"/>
      <c r="E15" s="16"/>
      <c r="F15" s="16"/>
      <c r="G15" s="16"/>
      <c r="H15" s="16"/>
      <c r="I15" s="16"/>
      <c r="J15" s="16"/>
      <c r="K15" s="16"/>
      <c r="L15" s="16"/>
      <c r="M15" s="16"/>
      <c r="N15" s="16"/>
      <c r="O15" s="16"/>
      <c r="P15" s="16"/>
      <c r="Q15" s="16"/>
      <c r="R15" s="16"/>
      <c r="S15" s="16"/>
      <c r="T15" s="16"/>
      <c r="U15" s="16"/>
      <c r="V15" s="16"/>
    </row>
    <row r="16" spans="1:22" x14ac:dyDescent="0.25">
      <c r="A16" s="16"/>
      <c r="B16" s="16"/>
      <c r="C16" s="16"/>
      <c r="D16" s="16"/>
      <c r="E16" s="16"/>
      <c r="F16" s="16"/>
      <c r="G16" s="16"/>
      <c r="H16" s="16"/>
      <c r="I16" s="16"/>
      <c r="J16" s="16"/>
      <c r="K16" s="16"/>
      <c r="L16" s="16"/>
      <c r="M16" s="16"/>
      <c r="N16" s="16"/>
      <c r="O16" s="16"/>
      <c r="P16" s="16"/>
      <c r="Q16" s="16"/>
      <c r="R16" s="16"/>
      <c r="S16" s="16"/>
      <c r="T16" s="16"/>
      <c r="U16" s="16"/>
      <c r="V16" s="16"/>
    </row>
    <row r="17" spans="1:22" x14ac:dyDescent="0.25">
      <c r="A17" s="16"/>
      <c r="B17" s="16"/>
      <c r="C17" s="16"/>
      <c r="D17" s="16"/>
      <c r="E17" s="16"/>
      <c r="F17" s="16"/>
      <c r="G17" s="16"/>
      <c r="H17" s="16"/>
      <c r="I17" s="16"/>
      <c r="J17" s="16"/>
      <c r="K17" s="16"/>
      <c r="L17" s="16"/>
      <c r="M17" s="16"/>
      <c r="N17" s="16"/>
      <c r="O17" s="16"/>
      <c r="P17" s="16"/>
      <c r="Q17" s="16"/>
      <c r="R17" s="16"/>
      <c r="S17" s="16"/>
      <c r="T17" s="16"/>
      <c r="U17" s="16"/>
      <c r="V17" s="16"/>
    </row>
    <row r="18" spans="1:22" x14ac:dyDescent="0.25">
      <c r="A18" s="16"/>
      <c r="B18" s="16"/>
      <c r="C18" s="16"/>
      <c r="D18" s="16"/>
      <c r="E18" s="16"/>
      <c r="F18" s="16"/>
      <c r="G18" s="16"/>
      <c r="H18" s="16"/>
      <c r="I18" s="16"/>
      <c r="J18" s="16"/>
      <c r="K18" s="16"/>
      <c r="L18" s="16"/>
      <c r="M18" s="16"/>
      <c r="N18" s="16"/>
      <c r="O18" s="16"/>
      <c r="P18" s="16"/>
      <c r="Q18" s="16"/>
      <c r="R18" s="16"/>
      <c r="S18" s="16"/>
      <c r="T18" s="16"/>
      <c r="U18" s="16"/>
      <c r="V18" s="16"/>
    </row>
    <row r="19" spans="1:22" x14ac:dyDescent="0.25">
      <c r="A19" s="16"/>
      <c r="B19" s="16"/>
      <c r="C19" s="16"/>
      <c r="D19" s="16"/>
      <c r="E19" s="16"/>
      <c r="F19" s="16"/>
      <c r="G19" s="16"/>
      <c r="H19" s="16"/>
      <c r="I19" s="16"/>
      <c r="J19" s="16"/>
      <c r="K19" s="16"/>
      <c r="L19" s="16"/>
      <c r="M19" s="16"/>
      <c r="N19" s="16"/>
      <c r="O19" s="16"/>
      <c r="P19" s="16"/>
      <c r="Q19" s="16"/>
      <c r="R19" s="16"/>
      <c r="S19" s="16"/>
      <c r="T19" s="16"/>
      <c r="U19" s="16"/>
      <c r="V19" s="16"/>
    </row>
    <row r="20" spans="1:22" x14ac:dyDescent="0.25">
      <c r="A20" s="16"/>
      <c r="B20" s="16"/>
      <c r="C20" s="16"/>
      <c r="D20" s="16"/>
      <c r="E20" s="16"/>
      <c r="F20" s="16"/>
      <c r="G20" s="16"/>
      <c r="H20" s="16"/>
      <c r="I20" s="16"/>
      <c r="J20" s="16"/>
      <c r="K20" s="16"/>
      <c r="L20" s="16"/>
      <c r="M20" s="16"/>
      <c r="N20" s="16"/>
      <c r="O20" s="16"/>
      <c r="P20" s="16"/>
      <c r="Q20" s="16"/>
      <c r="R20" s="16"/>
      <c r="S20" s="16"/>
      <c r="T20" s="16"/>
      <c r="U20" s="16"/>
      <c r="V20" s="16"/>
    </row>
    <row r="21" spans="1:22" x14ac:dyDescent="0.25">
      <c r="A21" s="16"/>
      <c r="B21" s="16"/>
      <c r="C21" s="16"/>
      <c r="D21" s="16"/>
      <c r="E21" s="16"/>
      <c r="F21" s="16"/>
      <c r="G21" s="16"/>
      <c r="H21" s="16"/>
      <c r="I21" s="16"/>
      <c r="J21" s="16"/>
      <c r="K21" s="16"/>
      <c r="L21" s="16"/>
      <c r="M21" s="16"/>
      <c r="N21" s="16"/>
      <c r="O21" s="16"/>
      <c r="P21" s="16"/>
      <c r="Q21" s="16"/>
      <c r="R21" s="16"/>
      <c r="S21" s="16"/>
      <c r="T21" s="16"/>
      <c r="U21" s="16"/>
      <c r="V21" s="16"/>
    </row>
    <row r="22" spans="1:22" x14ac:dyDescent="0.25">
      <c r="A22" s="16"/>
      <c r="B22" s="16"/>
      <c r="C22" s="16"/>
      <c r="D22" s="16"/>
      <c r="E22" s="16"/>
      <c r="F22" s="16"/>
      <c r="G22" s="16"/>
      <c r="H22" s="16"/>
      <c r="I22" s="16"/>
      <c r="J22" s="16"/>
      <c r="K22" s="16"/>
      <c r="L22" s="16"/>
      <c r="M22" s="16"/>
      <c r="N22" s="16"/>
      <c r="O22" s="16"/>
      <c r="P22" s="16"/>
      <c r="Q22" s="16"/>
      <c r="R22" s="16"/>
      <c r="S22" s="16"/>
      <c r="T22" s="16"/>
      <c r="U22" s="16"/>
      <c r="V22" s="16"/>
    </row>
    <row r="23" spans="1:22" x14ac:dyDescent="0.25">
      <c r="A23" s="16"/>
      <c r="B23" s="16"/>
      <c r="C23" s="16"/>
      <c r="D23" s="16"/>
      <c r="E23" s="16"/>
      <c r="F23" s="16"/>
      <c r="G23" s="16"/>
      <c r="H23" s="16"/>
      <c r="I23" s="16"/>
      <c r="J23" s="16"/>
      <c r="K23" s="16"/>
      <c r="L23" s="16"/>
      <c r="M23" s="16"/>
      <c r="N23" s="16"/>
      <c r="O23" s="16"/>
      <c r="P23" s="16"/>
      <c r="Q23" s="16"/>
      <c r="R23" s="16"/>
      <c r="S23" s="16"/>
      <c r="T23" s="16"/>
      <c r="U23" s="16"/>
      <c r="V23" s="16"/>
    </row>
    <row r="24" spans="1:22" x14ac:dyDescent="0.25">
      <c r="A24" s="16"/>
      <c r="B24" s="16"/>
      <c r="C24" s="16"/>
      <c r="D24" s="16"/>
      <c r="E24" s="16"/>
      <c r="F24" s="16"/>
      <c r="G24" s="16"/>
      <c r="H24" s="16"/>
      <c r="I24" s="16"/>
      <c r="J24" s="16"/>
      <c r="K24" s="16"/>
      <c r="L24" s="16"/>
      <c r="M24" s="16"/>
      <c r="N24" s="16"/>
      <c r="O24" s="16"/>
      <c r="P24" s="16"/>
      <c r="Q24" s="16"/>
      <c r="R24" s="16"/>
      <c r="S24" s="16"/>
      <c r="T24" s="16"/>
      <c r="U24" s="16"/>
      <c r="V24" s="16"/>
    </row>
    <row r="25" spans="1:22" x14ac:dyDescent="0.25">
      <c r="A25" s="16"/>
      <c r="B25" s="16"/>
      <c r="C25" s="16"/>
      <c r="D25" s="16"/>
      <c r="E25" s="16"/>
      <c r="F25" s="16"/>
      <c r="G25" s="16"/>
      <c r="H25" s="16"/>
      <c r="I25" s="16"/>
      <c r="J25" s="16"/>
      <c r="K25" s="16"/>
      <c r="L25" s="16"/>
      <c r="M25" s="16"/>
      <c r="N25" s="16"/>
      <c r="O25" s="16"/>
      <c r="P25" s="16"/>
      <c r="Q25" s="16"/>
      <c r="R25" s="16"/>
      <c r="S25" s="16"/>
      <c r="T25" s="16"/>
      <c r="U25" s="16"/>
      <c r="V25" s="16"/>
    </row>
    <row r="26" spans="1:22" x14ac:dyDescent="0.25">
      <c r="A26" s="16"/>
      <c r="B26" s="16"/>
      <c r="C26" s="16"/>
      <c r="D26" s="16"/>
      <c r="E26" s="16"/>
      <c r="F26" s="16"/>
      <c r="G26" s="16"/>
      <c r="H26" s="16"/>
      <c r="I26" s="16"/>
      <c r="J26" s="16"/>
      <c r="K26" s="16"/>
      <c r="L26" s="16"/>
      <c r="M26" s="16"/>
      <c r="N26" s="16"/>
      <c r="O26" s="16"/>
      <c r="P26" s="16"/>
      <c r="Q26" s="16"/>
      <c r="R26" s="16"/>
      <c r="S26" s="16"/>
      <c r="T26" s="16"/>
      <c r="U26" s="16"/>
      <c r="V26" s="16"/>
    </row>
    <row r="27" spans="1:22" x14ac:dyDescent="0.25">
      <c r="A27" s="16"/>
      <c r="B27" s="16"/>
      <c r="C27" s="16"/>
      <c r="D27" s="16"/>
      <c r="E27" s="16"/>
      <c r="F27" s="16"/>
      <c r="G27" s="16"/>
      <c r="H27" s="16"/>
      <c r="I27" s="16"/>
      <c r="J27" s="16"/>
      <c r="K27" s="16"/>
      <c r="L27" s="16"/>
      <c r="M27" s="16"/>
      <c r="N27" s="16"/>
      <c r="O27" s="16"/>
      <c r="P27" s="16"/>
      <c r="Q27" s="16"/>
      <c r="R27" s="16"/>
      <c r="S27" s="16"/>
      <c r="T27" s="16"/>
      <c r="U27" s="16"/>
      <c r="V27" s="16"/>
    </row>
    <row r="28" spans="1:22" x14ac:dyDescent="0.25">
      <c r="A28" s="16"/>
      <c r="B28" s="16"/>
      <c r="C28" s="16"/>
      <c r="D28" s="16"/>
      <c r="E28" s="16"/>
      <c r="F28" s="16"/>
      <c r="G28" s="16"/>
      <c r="H28" s="16"/>
      <c r="I28" s="16"/>
      <c r="J28" s="16"/>
      <c r="K28" s="16"/>
      <c r="L28" s="16"/>
      <c r="M28" s="16"/>
      <c r="N28" s="16"/>
      <c r="O28" s="16"/>
      <c r="P28" s="16"/>
      <c r="Q28" s="16"/>
      <c r="R28" s="16"/>
      <c r="S28" s="16"/>
      <c r="T28" s="16"/>
      <c r="U28" s="16"/>
      <c r="V28" s="16"/>
    </row>
    <row r="29" spans="1:22" x14ac:dyDescent="0.25">
      <c r="A29" s="16"/>
      <c r="B29" s="16"/>
      <c r="C29" s="16"/>
      <c r="D29" s="16"/>
      <c r="E29" s="16"/>
      <c r="F29" s="16"/>
      <c r="G29" s="16"/>
      <c r="H29" s="16"/>
      <c r="I29" s="16"/>
      <c r="J29" s="16"/>
      <c r="K29" s="16"/>
      <c r="L29" s="16"/>
      <c r="M29" s="16"/>
      <c r="N29" s="16"/>
      <c r="O29" s="16"/>
      <c r="P29" s="16"/>
      <c r="Q29" s="16"/>
      <c r="R29" s="16"/>
      <c r="S29" s="16"/>
      <c r="T29" s="16"/>
      <c r="U29" s="16"/>
      <c r="V29" s="16"/>
    </row>
    <row r="30" spans="1:22" x14ac:dyDescent="0.25">
      <c r="A30" s="16"/>
      <c r="B30" s="16"/>
      <c r="C30" s="16"/>
      <c r="D30" s="16"/>
      <c r="E30" s="16"/>
      <c r="F30" s="16"/>
      <c r="G30" s="16"/>
      <c r="H30" s="16"/>
      <c r="I30" s="16"/>
      <c r="J30" s="16"/>
      <c r="K30" s="16"/>
      <c r="L30" s="16"/>
      <c r="M30" s="16"/>
      <c r="N30" s="16"/>
      <c r="O30" s="16"/>
      <c r="P30" s="16"/>
      <c r="Q30" s="16"/>
      <c r="R30" s="16"/>
      <c r="S30" s="16"/>
      <c r="T30" s="16"/>
      <c r="U30" s="16"/>
      <c r="V30" s="16"/>
    </row>
    <row r="31" spans="1:22" x14ac:dyDescent="0.25">
      <c r="A31" s="16"/>
      <c r="B31" s="16"/>
      <c r="C31" s="16"/>
      <c r="D31" s="16"/>
      <c r="E31" s="16"/>
      <c r="F31" s="16"/>
      <c r="G31" s="16"/>
      <c r="H31" s="16"/>
      <c r="I31" s="16"/>
      <c r="J31" s="16"/>
      <c r="K31" s="16"/>
      <c r="L31" s="16"/>
      <c r="M31" s="16"/>
      <c r="N31" s="16"/>
      <c r="O31" s="16"/>
      <c r="P31" s="16"/>
      <c r="Q31" s="16"/>
      <c r="R31" s="16"/>
      <c r="S31" s="16"/>
      <c r="T31" s="16"/>
      <c r="U31" s="16"/>
      <c r="V31" s="16"/>
    </row>
    <row r="32" spans="1:22" x14ac:dyDescent="0.25">
      <c r="A32" s="16"/>
      <c r="B32" s="16"/>
      <c r="C32" s="16"/>
      <c r="D32" s="16"/>
      <c r="E32" s="16"/>
      <c r="F32" s="16"/>
      <c r="G32" s="16"/>
      <c r="H32" s="16"/>
      <c r="I32" s="16"/>
      <c r="J32" s="16"/>
      <c r="K32" s="16"/>
      <c r="L32" s="16"/>
      <c r="M32" s="16"/>
      <c r="N32" s="16"/>
      <c r="O32" s="16"/>
      <c r="P32" s="16"/>
      <c r="Q32" s="16"/>
      <c r="R32" s="16"/>
      <c r="S32" s="16"/>
      <c r="T32" s="16"/>
      <c r="U32" s="16"/>
      <c r="V32" s="16"/>
    </row>
    <row r="33" spans="1:22" x14ac:dyDescent="0.25">
      <c r="A33" s="16"/>
      <c r="B33" s="16"/>
      <c r="C33" s="16"/>
      <c r="D33" s="16"/>
      <c r="E33" s="16"/>
      <c r="F33" s="16"/>
      <c r="G33" s="16"/>
      <c r="H33" s="16"/>
      <c r="I33" s="16"/>
      <c r="J33" s="16"/>
      <c r="K33" s="16"/>
      <c r="L33" s="16"/>
      <c r="M33" s="16"/>
      <c r="N33" s="16"/>
      <c r="O33" s="16"/>
      <c r="P33" s="16"/>
      <c r="Q33" s="16"/>
      <c r="R33" s="16"/>
      <c r="S33" s="16"/>
      <c r="T33" s="16"/>
      <c r="U33" s="16"/>
      <c r="V33" s="16"/>
    </row>
    <row r="34" spans="1:22" x14ac:dyDescent="0.25">
      <c r="A34" s="16"/>
      <c r="B34" s="16"/>
      <c r="C34" s="16"/>
      <c r="D34" s="16"/>
      <c r="E34" s="16"/>
      <c r="F34" s="16"/>
      <c r="G34" s="16"/>
      <c r="H34" s="16"/>
      <c r="I34" s="16"/>
      <c r="J34" s="16"/>
      <c r="K34" s="16"/>
      <c r="L34" s="16"/>
      <c r="M34" s="16"/>
      <c r="N34" s="16"/>
      <c r="O34" s="16"/>
      <c r="P34" s="16"/>
      <c r="Q34" s="16"/>
      <c r="R34" s="16"/>
      <c r="S34" s="16"/>
      <c r="T34" s="16"/>
      <c r="U34" s="16"/>
      <c r="V34" s="16"/>
    </row>
    <row r="35" spans="1:22" x14ac:dyDescent="0.25">
      <c r="A35" s="16"/>
      <c r="B35" s="16"/>
      <c r="C35" s="16"/>
      <c r="D35" s="16"/>
      <c r="E35" s="16"/>
      <c r="F35" s="16"/>
      <c r="G35" s="16"/>
      <c r="H35" s="16"/>
      <c r="I35" s="16"/>
      <c r="J35" s="16"/>
      <c r="K35" s="16"/>
      <c r="L35" s="16"/>
      <c r="M35" s="16"/>
      <c r="N35" s="16"/>
      <c r="O35" s="16"/>
      <c r="P35" s="16"/>
      <c r="Q35" s="16"/>
      <c r="R35" s="16"/>
      <c r="S35" s="16"/>
      <c r="T35" s="16"/>
      <c r="U35" s="16"/>
      <c r="V35" s="16"/>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79998168889431442"/>
    <pageSetUpPr autoPageBreaks="0"/>
  </sheetPr>
  <dimension ref="A1:AD57"/>
  <sheetViews>
    <sheetView zoomScale="55" zoomScaleNormal="55" workbookViewId="0">
      <pane ySplit="4" topLeftCell="A6" activePane="bottomLeft" state="frozen"/>
      <selection pane="bottomLeft" activeCell="G6" sqref="G6"/>
    </sheetView>
  </sheetViews>
  <sheetFormatPr defaultColWidth="8.7109375" defaultRowHeight="15" x14ac:dyDescent="0.25"/>
  <cols>
    <col min="1" max="1" width="3.28515625" style="21" customWidth="1"/>
    <col min="2" max="2" width="29.5703125" style="21" customWidth="1"/>
    <col min="3" max="4" width="26.5703125" style="21" customWidth="1"/>
    <col min="5" max="5" width="24.42578125" style="21" customWidth="1"/>
    <col min="6" max="6" width="25.42578125" style="21" customWidth="1"/>
    <col min="7" max="7" width="28.42578125" style="21" customWidth="1"/>
    <col min="8" max="8" width="26.7109375" style="21" customWidth="1"/>
    <col min="9" max="9" width="19.28515625" style="21" customWidth="1"/>
    <col min="10" max="11" width="26.28515625" style="21" customWidth="1"/>
    <col min="12" max="14" width="18.7109375" style="21" customWidth="1"/>
    <col min="15" max="15" width="22.28515625" style="21" hidden="1" customWidth="1"/>
    <col min="16" max="16" width="24.42578125" style="21" hidden="1" customWidth="1"/>
    <col min="17" max="17" width="24.7109375" style="21" hidden="1" customWidth="1"/>
    <col min="18" max="18" width="23.28515625" style="21" hidden="1" customWidth="1"/>
    <col min="19" max="19" width="24.7109375" style="21" hidden="1" customWidth="1"/>
    <col min="20" max="20" width="25" style="21" hidden="1" customWidth="1"/>
    <col min="21" max="21" width="26.5703125" style="21" hidden="1" customWidth="1"/>
    <col min="22" max="23" width="24.7109375" style="21" hidden="1" customWidth="1"/>
    <col min="24" max="27" width="38" style="21" customWidth="1"/>
    <col min="28" max="16384" width="8.7109375" style="21"/>
  </cols>
  <sheetData>
    <row r="1" spans="2:30" ht="16.5" customHeight="1" thickBot="1" x14ac:dyDescent="0.3">
      <c r="B1" s="175" t="s">
        <v>71</v>
      </c>
      <c r="C1" s="176"/>
      <c r="D1" s="176"/>
      <c r="O1" s="258" t="s">
        <v>72</v>
      </c>
      <c r="P1" s="259"/>
      <c r="Q1" s="259"/>
      <c r="R1" s="259"/>
      <c r="S1" s="259"/>
      <c r="T1" s="259"/>
      <c r="U1" s="259"/>
      <c r="V1" s="259"/>
      <c r="W1" s="176"/>
    </row>
    <row r="2" spans="2:30" ht="86.45" customHeight="1" thickBot="1" x14ac:dyDescent="0.3">
      <c r="B2" s="177" t="s">
        <v>73</v>
      </c>
      <c r="C2" s="178" t="s">
        <v>74</v>
      </c>
      <c r="D2" s="178" t="s">
        <v>75</v>
      </c>
      <c r="E2" s="179" t="s">
        <v>76</v>
      </c>
      <c r="F2" s="179" t="s">
        <v>77</v>
      </c>
      <c r="G2" s="179" t="s">
        <v>78</v>
      </c>
      <c r="H2" s="179" t="s">
        <v>79</v>
      </c>
      <c r="I2" s="179" t="s">
        <v>80</v>
      </c>
      <c r="J2" s="179" t="s">
        <v>81</v>
      </c>
      <c r="K2" s="179" t="s">
        <v>82</v>
      </c>
      <c r="L2" s="179" t="s">
        <v>83</v>
      </c>
      <c r="M2" s="179" t="s">
        <v>84</v>
      </c>
      <c r="N2" s="179" t="s">
        <v>85</v>
      </c>
      <c r="O2" s="180" t="s">
        <v>86</v>
      </c>
      <c r="P2" s="179" t="s">
        <v>87</v>
      </c>
      <c r="Q2" s="179" t="s">
        <v>88</v>
      </c>
      <c r="R2" s="179" t="s">
        <v>89</v>
      </c>
      <c r="S2" s="179" t="s">
        <v>90</v>
      </c>
      <c r="T2" s="179" t="s">
        <v>91</v>
      </c>
      <c r="U2" s="179" t="s">
        <v>92</v>
      </c>
      <c r="V2" s="179" t="s">
        <v>93</v>
      </c>
      <c r="W2" s="179" t="s">
        <v>94</v>
      </c>
      <c r="X2" s="262" t="s">
        <v>95</v>
      </c>
      <c r="Y2" s="262"/>
      <c r="Z2" s="262"/>
      <c r="AA2" s="263"/>
    </row>
    <row r="3" spans="2:30" ht="132" hidden="1" customHeight="1" x14ac:dyDescent="0.25">
      <c r="B3" s="265" t="s">
        <v>96</v>
      </c>
      <c r="C3" s="181" t="s">
        <v>97</v>
      </c>
      <c r="D3" s="181" t="s">
        <v>98</v>
      </c>
      <c r="E3" s="267" t="s">
        <v>99</v>
      </c>
      <c r="F3" s="267" t="s">
        <v>99</v>
      </c>
      <c r="G3" s="267" t="s">
        <v>100</v>
      </c>
      <c r="H3" s="260" t="s">
        <v>101</v>
      </c>
      <c r="I3" s="260"/>
      <c r="J3" s="260" t="s">
        <v>102</v>
      </c>
      <c r="K3" s="260" t="s">
        <v>103</v>
      </c>
      <c r="L3" s="260" t="s">
        <v>104</v>
      </c>
      <c r="M3" s="260" t="s">
        <v>105</v>
      </c>
      <c r="N3" s="260" t="s">
        <v>106</v>
      </c>
      <c r="O3" s="260" t="s">
        <v>107</v>
      </c>
      <c r="P3" s="260" t="s">
        <v>107</v>
      </c>
      <c r="Q3" s="260" t="s">
        <v>107</v>
      </c>
      <c r="R3" s="260" t="s">
        <v>107</v>
      </c>
      <c r="S3" s="260" t="s">
        <v>107</v>
      </c>
      <c r="T3" s="260" t="s">
        <v>107</v>
      </c>
      <c r="U3" s="260" t="s">
        <v>107</v>
      </c>
      <c r="V3" s="260" t="s">
        <v>107</v>
      </c>
      <c r="W3" s="260" t="s">
        <v>107</v>
      </c>
      <c r="X3" s="261" t="s">
        <v>108</v>
      </c>
      <c r="Y3" s="261"/>
      <c r="Z3" s="261"/>
      <c r="AA3" s="264"/>
    </row>
    <row r="4" spans="2:30" x14ac:dyDescent="0.25">
      <c r="B4" s="266"/>
      <c r="C4" s="182"/>
      <c r="D4" s="182"/>
      <c r="E4" s="268"/>
      <c r="F4" s="268"/>
      <c r="G4" s="268"/>
      <c r="H4" s="261"/>
      <c r="I4" s="261"/>
      <c r="J4" s="261"/>
      <c r="K4" s="261"/>
      <c r="L4" s="261"/>
      <c r="M4" s="261"/>
      <c r="N4" s="261"/>
      <c r="O4" s="261"/>
      <c r="P4" s="261"/>
      <c r="Q4" s="261"/>
      <c r="R4" s="261"/>
      <c r="S4" s="261"/>
      <c r="T4" s="261"/>
      <c r="U4" s="261"/>
      <c r="V4" s="261"/>
      <c r="W4" s="261"/>
      <c r="X4" s="183" t="s">
        <v>109</v>
      </c>
      <c r="Y4" s="183" t="s">
        <v>110</v>
      </c>
      <c r="Z4" s="183" t="s">
        <v>111</v>
      </c>
      <c r="AA4" s="184" t="s">
        <v>112</v>
      </c>
    </row>
    <row r="5" spans="2:30" s="206" customFormat="1" ht="409.6" customHeight="1" x14ac:dyDescent="0.25">
      <c r="B5" s="185" t="s">
        <v>113</v>
      </c>
      <c r="C5" s="127" t="s">
        <v>114</v>
      </c>
      <c r="D5" s="186" t="s">
        <v>115</v>
      </c>
      <c r="E5" s="116">
        <v>2215</v>
      </c>
      <c r="F5" s="116">
        <v>0</v>
      </c>
      <c r="G5" s="116">
        <v>255</v>
      </c>
      <c r="H5" s="187" t="s">
        <v>116</v>
      </c>
      <c r="I5" s="187"/>
      <c r="J5" s="145" t="s">
        <v>117</v>
      </c>
      <c r="K5" s="145" t="s">
        <v>118</v>
      </c>
      <c r="L5" s="163">
        <f>13750+13750+13750+13750+11299.2</f>
        <v>66299.199999999997</v>
      </c>
      <c r="M5" s="163">
        <f>13750+13750+13750+2450.8</f>
        <v>43700.800000000003</v>
      </c>
      <c r="N5" s="163"/>
      <c r="O5" s="188">
        <f t="shared" ref="O5:O54" si="0">IFERROR((SUM(L5:M5)),"N/A")</f>
        <v>110000</v>
      </c>
      <c r="P5" s="116">
        <f t="shared" ref="P5:P54" si="1">IFERROR((O5/(SUM(N5:O5))*E5),"N/A")</f>
        <v>2215</v>
      </c>
      <c r="Q5" s="116">
        <f t="shared" ref="Q5:Q54" si="2">IFERROR((O5/(SUM(N5:O5))*F5),"N/A")</f>
        <v>0</v>
      </c>
      <c r="R5" s="116">
        <f t="shared" ref="R5:R54" si="3">IFERROR((O5/(SUM(N5:O5))*G5),"N/A")</f>
        <v>255</v>
      </c>
      <c r="S5" s="189">
        <f>IFERROR(O5/(SUM(P5:R5)),"N/A")</f>
        <v>44.534412955465584</v>
      </c>
      <c r="T5" s="116">
        <f t="shared" ref="T5:T54" si="4">IFERROR((N5/(SUM(N5:O5))*E5),"N/A")</f>
        <v>0</v>
      </c>
      <c r="U5" s="116">
        <f t="shared" ref="U5:U54" si="5">IFERROR((N5/(SUM(N5:O5))*F5),"N/A")</f>
        <v>0</v>
      </c>
      <c r="V5" s="116">
        <f t="shared" ref="V5:V54" si="6">IFERROR((N5/(SUM(N5:O5))*G5),"N/A")</f>
        <v>0</v>
      </c>
      <c r="W5" s="189" t="str">
        <f>IFERROR(N5/(SUM(T5:V5)),"N/A")</f>
        <v>N/A</v>
      </c>
      <c r="X5" s="105" t="s">
        <v>119</v>
      </c>
      <c r="Y5" s="127" t="s">
        <v>120</v>
      </c>
      <c r="Z5" s="105" t="s">
        <v>121</v>
      </c>
      <c r="AA5" s="211" t="s">
        <v>122</v>
      </c>
      <c r="AB5" s="210"/>
    </row>
    <row r="6" spans="2:30" s="206" customFormat="1" ht="409.15" customHeight="1" x14ac:dyDescent="0.25">
      <c r="B6" s="185" t="s">
        <v>123</v>
      </c>
      <c r="C6" s="127" t="s">
        <v>124</v>
      </c>
      <c r="D6" s="186" t="s">
        <v>125</v>
      </c>
      <c r="E6" s="116">
        <v>2124</v>
      </c>
      <c r="F6" s="116">
        <v>0</v>
      </c>
      <c r="G6" s="116">
        <v>0</v>
      </c>
      <c r="H6" s="190" t="s">
        <v>123</v>
      </c>
      <c r="I6" s="190"/>
      <c r="J6" s="145" t="s">
        <v>126</v>
      </c>
      <c r="K6" s="145" t="s">
        <v>127</v>
      </c>
      <c r="L6" s="163">
        <f>35000+35000+35000+35000</f>
        <v>140000</v>
      </c>
      <c r="M6" s="163">
        <f>63000+63000+63000+63000</f>
        <v>252000</v>
      </c>
      <c r="N6" s="163"/>
      <c r="O6" s="188">
        <f t="shared" si="0"/>
        <v>392000</v>
      </c>
      <c r="P6" s="116">
        <f t="shared" si="1"/>
        <v>2124</v>
      </c>
      <c r="Q6" s="116">
        <f t="shared" si="2"/>
        <v>0</v>
      </c>
      <c r="R6" s="116">
        <f t="shared" si="3"/>
        <v>0</v>
      </c>
      <c r="S6" s="189">
        <f t="shared" ref="S6:S54" si="7">IFERROR(O6/(SUM(P6:R6)),"N/A")</f>
        <v>184.55743879472692</v>
      </c>
      <c r="T6" s="116">
        <f t="shared" si="4"/>
        <v>0</v>
      </c>
      <c r="U6" s="116">
        <f t="shared" si="5"/>
        <v>0</v>
      </c>
      <c r="V6" s="116">
        <f t="shared" si="6"/>
        <v>0</v>
      </c>
      <c r="W6" s="189" t="str">
        <f t="shared" ref="W6:W54" si="8">IFERROR(N6/(SUM(T6:V6)),"N/A")</f>
        <v>N/A</v>
      </c>
      <c r="X6" s="105" t="s">
        <v>128</v>
      </c>
      <c r="Y6" s="191" t="s">
        <v>129</v>
      </c>
      <c r="Z6" s="105" t="s">
        <v>130</v>
      </c>
      <c r="AA6" s="209" t="s">
        <v>131</v>
      </c>
      <c r="AB6" s="210"/>
    </row>
    <row r="7" spans="2:30" s="206" customFormat="1" ht="409.5" x14ac:dyDescent="0.25">
      <c r="B7" s="185" t="s">
        <v>132</v>
      </c>
      <c r="C7" s="127" t="s">
        <v>133</v>
      </c>
      <c r="D7" s="186" t="s">
        <v>134</v>
      </c>
      <c r="E7" s="117">
        <f>220+77</f>
        <v>297</v>
      </c>
      <c r="F7" s="117">
        <f>25+10</f>
        <v>35</v>
      </c>
      <c r="G7" s="116">
        <v>0</v>
      </c>
      <c r="H7" s="190" t="s">
        <v>135</v>
      </c>
      <c r="I7" s="190"/>
      <c r="J7" s="145" t="s">
        <v>136</v>
      </c>
      <c r="K7" s="145" t="s">
        <v>137</v>
      </c>
      <c r="L7" s="163">
        <f>9189+38582.77+34864.51+33276.07</f>
        <v>115912.35</v>
      </c>
      <c r="M7" s="163">
        <v>0</v>
      </c>
      <c r="N7" s="163"/>
      <c r="O7" s="188">
        <f t="shared" si="0"/>
        <v>115912.35</v>
      </c>
      <c r="P7" s="116">
        <f t="shared" si="1"/>
        <v>297</v>
      </c>
      <c r="Q7" s="116">
        <f t="shared" si="2"/>
        <v>35</v>
      </c>
      <c r="R7" s="116">
        <f t="shared" si="3"/>
        <v>0</v>
      </c>
      <c r="S7" s="189">
        <f t="shared" si="7"/>
        <v>349.13358433734942</v>
      </c>
      <c r="T7" s="116">
        <f t="shared" si="4"/>
        <v>0</v>
      </c>
      <c r="U7" s="116">
        <f t="shared" si="5"/>
        <v>0</v>
      </c>
      <c r="V7" s="116">
        <f t="shared" si="6"/>
        <v>0</v>
      </c>
      <c r="W7" s="189" t="str">
        <f t="shared" si="8"/>
        <v>N/A</v>
      </c>
      <c r="X7" s="105" t="s">
        <v>138</v>
      </c>
      <c r="Y7" s="105" t="s">
        <v>139</v>
      </c>
      <c r="Z7" s="105" t="s">
        <v>140</v>
      </c>
      <c r="AA7" s="211" t="s">
        <v>141</v>
      </c>
      <c r="AB7" s="210"/>
    </row>
    <row r="8" spans="2:30" s="206" customFormat="1" ht="409.15" customHeight="1" x14ac:dyDescent="0.25">
      <c r="B8" s="105" t="s">
        <v>142</v>
      </c>
      <c r="C8" s="105" t="s">
        <v>143</v>
      </c>
      <c r="D8" s="105" t="s">
        <v>144</v>
      </c>
      <c r="E8" s="116">
        <v>467</v>
      </c>
      <c r="F8" s="116">
        <v>766</v>
      </c>
      <c r="G8" s="116">
        <v>252</v>
      </c>
      <c r="H8" s="190" t="s">
        <v>145</v>
      </c>
      <c r="I8" s="190"/>
      <c r="J8" s="145" t="s">
        <v>126</v>
      </c>
      <c r="K8" s="145" t="s">
        <v>127</v>
      </c>
      <c r="L8" s="163">
        <f>15158+26312+8686.25+16718.75</f>
        <v>66875</v>
      </c>
      <c r="M8" s="163">
        <f>0+12000+27625.75+21739.25</f>
        <v>61365</v>
      </c>
      <c r="N8" s="163"/>
      <c r="O8" s="188">
        <f t="shared" si="0"/>
        <v>128240</v>
      </c>
      <c r="P8" s="116">
        <f t="shared" si="1"/>
        <v>467</v>
      </c>
      <c r="Q8" s="116">
        <f t="shared" si="2"/>
        <v>766</v>
      </c>
      <c r="R8" s="116">
        <f t="shared" si="3"/>
        <v>252</v>
      </c>
      <c r="S8" s="189">
        <f t="shared" si="7"/>
        <v>86.356902356902353</v>
      </c>
      <c r="T8" s="116">
        <f t="shared" si="4"/>
        <v>0</v>
      </c>
      <c r="U8" s="116">
        <f t="shared" si="5"/>
        <v>0</v>
      </c>
      <c r="V8" s="116">
        <f t="shared" si="6"/>
        <v>0</v>
      </c>
      <c r="W8" s="189" t="str">
        <f t="shared" si="8"/>
        <v>N/A</v>
      </c>
      <c r="X8" s="105" t="s">
        <v>146</v>
      </c>
      <c r="Y8" s="191" t="s">
        <v>147</v>
      </c>
      <c r="Z8" s="191" t="s">
        <v>148</v>
      </c>
      <c r="AA8" s="223" t="s">
        <v>149</v>
      </c>
    </row>
    <row r="9" spans="2:30" s="206" customFormat="1" ht="409.5" x14ac:dyDescent="0.25">
      <c r="B9" s="105" t="s">
        <v>150</v>
      </c>
      <c r="C9" s="127" t="s">
        <v>151</v>
      </c>
      <c r="D9" s="127" t="s">
        <v>152</v>
      </c>
      <c r="E9" s="116">
        <v>110</v>
      </c>
      <c r="F9" s="116">
        <v>0</v>
      </c>
      <c r="G9" s="117">
        <v>0</v>
      </c>
      <c r="H9" s="190" t="s">
        <v>153</v>
      </c>
      <c r="I9" s="190"/>
      <c r="J9" s="145" t="s">
        <v>117</v>
      </c>
      <c r="K9" s="145" t="s">
        <v>118</v>
      </c>
      <c r="L9" s="163"/>
      <c r="M9" s="163">
        <f>5000+5000</f>
        <v>10000</v>
      </c>
      <c r="N9" s="163"/>
      <c r="O9" s="188"/>
      <c r="P9" s="116"/>
      <c r="Q9" s="116"/>
      <c r="R9" s="116"/>
      <c r="S9" s="189"/>
      <c r="T9" s="116"/>
      <c r="U9" s="116"/>
      <c r="V9" s="116"/>
      <c r="W9" s="189"/>
      <c r="X9" s="105" t="s">
        <v>154</v>
      </c>
      <c r="Y9" s="105" t="s">
        <v>155</v>
      </c>
      <c r="Z9" s="105" t="s">
        <v>156</v>
      </c>
      <c r="AA9" s="212" t="s">
        <v>157</v>
      </c>
      <c r="AD9" s="222"/>
    </row>
    <row r="10" spans="2:30" s="206" customFormat="1" ht="409.5" x14ac:dyDescent="0.25">
      <c r="B10" s="105" t="s">
        <v>158</v>
      </c>
      <c r="C10" s="127" t="s">
        <v>159</v>
      </c>
      <c r="D10" s="127" t="s">
        <v>160</v>
      </c>
      <c r="E10" s="116">
        <f>27+19</f>
        <v>46</v>
      </c>
      <c r="F10" s="116">
        <v>0</v>
      </c>
      <c r="G10" s="117">
        <v>6</v>
      </c>
      <c r="H10" s="190" t="s">
        <v>161</v>
      </c>
      <c r="I10" s="190" t="s">
        <v>162</v>
      </c>
      <c r="J10" s="145" t="s">
        <v>136</v>
      </c>
      <c r="K10" s="145" t="s">
        <v>137</v>
      </c>
      <c r="L10" s="163">
        <v>10000</v>
      </c>
      <c r="M10" s="163"/>
      <c r="N10" s="163"/>
      <c r="O10" s="188"/>
      <c r="P10" s="116"/>
      <c r="Q10" s="116"/>
      <c r="R10" s="116"/>
      <c r="S10" s="189"/>
      <c r="T10" s="116"/>
      <c r="U10" s="116"/>
      <c r="V10" s="116"/>
      <c r="W10" s="189"/>
      <c r="X10" s="105" t="s">
        <v>154</v>
      </c>
      <c r="Y10" s="105" t="s">
        <v>155</v>
      </c>
      <c r="Z10" s="105" t="s">
        <v>163</v>
      </c>
      <c r="AA10" s="212" t="s">
        <v>164</v>
      </c>
    </row>
    <row r="11" spans="2:30" s="206" customFormat="1" ht="409.5" x14ac:dyDescent="0.25">
      <c r="B11" s="185" t="s">
        <v>165</v>
      </c>
      <c r="C11" s="127" t="s">
        <v>166</v>
      </c>
      <c r="D11" s="127" t="s">
        <v>167</v>
      </c>
      <c r="E11" s="116">
        <f>9+4</f>
        <v>13</v>
      </c>
      <c r="F11" s="116">
        <v>0</v>
      </c>
      <c r="G11" s="116">
        <v>4</v>
      </c>
      <c r="H11" s="145" t="s">
        <v>168</v>
      </c>
      <c r="I11" s="145"/>
      <c r="J11" s="145" t="s">
        <v>136</v>
      </c>
      <c r="K11" s="145" t="s">
        <v>137</v>
      </c>
      <c r="L11" s="163"/>
      <c r="M11" s="163"/>
      <c r="N11" s="163">
        <f>5000+5000</f>
        <v>10000</v>
      </c>
      <c r="O11" s="213"/>
      <c r="P11" s="116"/>
      <c r="Q11" s="116"/>
      <c r="R11" s="116"/>
      <c r="S11" s="214"/>
      <c r="T11" s="116"/>
      <c r="U11" s="116"/>
      <c r="V11" s="116"/>
      <c r="W11" s="214"/>
      <c r="X11" s="105" t="s">
        <v>154</v>
      </c>
      <c r="Y11" s="145" t="s">
        <v>155</v>
      </c>
      <c r="Z11" s="105" t="s">
        <v>169</v>
      </c>
      <c r="AA11" s="211" t="s">
        <v>170</v>
      </c>
      <c r="AB11" s="210"/>
    </row>
    <row r="12" spans="2:30" ht="150" x14ac:dyDescent="0.25">
      <c r="B12" s="185" t="s">
        <v>171</v>
      </c>
      <c r="C12" s="168" t="s">
        <v>172</v>
      </c>
      <c r="D12" s="168" t="s">
        <v>173</v>
      </c>
      <c r="E12" s="170">
        <v>0</v>
      </c>
      <c r="F12" s="170">
        <v>0</v>
      </c>
      <c r="G12" s="170">
        <v>0</v>
      </c>
      <c r="H12" s="6" t="s">
        <v>135</v>
      </c>
      <c r="I12" s="6"/>
      <c r="J12" s="6" t="s">
        <v>136</v>
      </c>
      <c r="K12" s="6" t="s">
        <v>137</v>
      </c>
      <c r="L12" s="171"/>
      <c r="M12" s="171"/>
      <c r="N12" s="171"/>
      <c r="O12" s="192"/>
      <c r="P12" s="170"/>
      <c r="Q12" s="170"/>
      <c r="R12" s="170"/>
      <c r="S12" s="193"/>
      <c r="T12" s="170"/>
      <c r="U12" s="170"/>
      <c r="V12" s="170"/>
      <c r="W12" s="193"/>
      <c r="X12" s="5" t="s">
        <v>154</v>
      </c>
      <c r="Y12" s="6" t="s">
        <v>154</v>
      </c>
      <c r="Z12" s="5" t="s">
        <v>174</v>
      </c>
      <c r="AA12" s="174" t="s">
        <v>175</v>
      </c>
    </row>
    <row r="13" spans="2:30" s="206" customFormat="1" ht="360" x14ac:dyDescent="0.25">
      <c r="B13" s="185" t="s">
        <v>176</v>
      </c>
      <c r="C13" s="127" t="s">
        <v>177</v>
      </c>
      <c r="D13" s="186" t="s">
        <v>125</v>
      </c>
      <c r="E13" s="116">
        <f>19+1</f>
        <v>20</v>
      </c>
      <c r="F13" s="116">
        <v>0</v>
      </c>
      <c r="G13" s="116">
        <v>0</v>
      </c>
      <c r="H13" s="145" t="s">
        <v>135</v>
      </c>
      <c r="I13" s="145"/>
      <c r="J13" s="145" t="s">
        <v>126</v>
      </c>
      <c r="K13" s="145" t="s">
        <v>178</v>
      </c>
      <c r="L13" s="163"/>
      <c r="M13" s="163"/>
      <c r="N13" s="163">
        <v>10000</v>
      </c>
      <c r="O13" s="188">
        <f t="shared" si="0"/>
        <v>0</v>
      </c>
      <c r="P13" s="116">
        <f t="shared" si="1"/>
        <v>0</v>
      </c>
      <c r="Q13" s="116">
        <f t="shared" si="2"/>
        <v>0</v>
      </c>
      <c r="R13" s="116">
        <f t="shared" si="3"/>
        <v>0</v>
      </c>
      <c r="S13" s="189" t="str">
        <f t="shared" si="7"/>
        <v>N/A</v>
      </c>
      <c r="T13" s="116">
        <f t="shared" si="4"/>
        <v>20</v>
      </c>
      <c r="U13" s="116">
        <f t="shared" si="5"/>
        <v>0</v>
      </c>
      <c r="V13" s="116">
        <f t="shared" si="6"/>
        <v>0</v>
      </c>
      <c r="W13" s="189">
        <f t="shared" si="8"/>
        <v>500</v>
      </c>
      <c r="X13" s="105" t="s">
        <v>154</v>
      </c>
      <c r="Y13" s="145" t="s">
        <v>155</v>
      </c>
      <c r="Z13" s="105" t="s">
        <v>179</v>
      </c>
      <c r="AA13" s="212" t="s">
        <v>180</v>
      </c>
    </row>
    <row r="14" spans="2:30" s="206" customFormat="1" ht="225" x14ac:dyDescent="0.25">
      <c r="B14" s="185" t="s">
        <v>181</v>
      </c>
      <c r="C14" s="127" t="s">
        <v>177</v>
      </c>
      <c r="D14" s="186" t="s">
        <v>125</v>
      </c>
      <c r="E14" s="116">
        <v>1</v>
      </c>
      <c r="F14" s="116">
        <v>0</v>
      </c>
      <c r="G14" s="116">
        <v>0</v>
      </c>
      <c r="H14" s="145" t="s">
        <v>135</v>
      </c>
      <c r="I14" s="145"/>
      <c r="J14" s="145" t="s">
        <v>126</v>
      </c>
      <c r="K14" s="145" t="s">
        <v>178</v>
      </c>
      <c r="L14" s="163"/>
      <c r="M14" s="163"/>
      <c r="N14" s="163">
        <f>5000+5000</f>
        <v>10000</v>
      </c>
      <c r="O14" s="188"/>
      <c r="P14" s="116"/>
      <c r="Q14" s="116"/>
      <c r="R14" s="116"/>
      <c r="S14" s="189"/>
      <c r="T14" s="116"/>
      <c r="U14" s="116"/>
      <c r="V14" s="116"/>
      <c r="W14" s="189"/>
      <c r="X14" s="105" t="s">
        <v>154</v>
      </c>
      <c r="Y14" s="145" t="s">
        <v>155</v>
      </c>
      <c r="Z14" s="105" t="s">
        <v>182</v>
      </c>
      <c r="AA14" s="212" t="s">
        <v>183</v>
      </c>
      <c r="AB14" s="210"/>
    </row>
    <row r="15" spans="2:30" ht="330" x14ac:dyDescent="0.25">
      <c r="B15" s="167" t="s">
        <v>184</v>
      </c>
      <c r="C15" s="168" t="s">
        <v>177</v>
      </c>
      <c r="D15" s="169" t="s">
        <v>125</v>
      </c>
      <c r="E15" s="170">
        <v>0</v>
      </c>
      <c r="F15" s="170">
        <v>0</v>
      </c>
      <c r="G15" s="170">
        <v>0</v>
      </c>
      <c r="H15" s="6" t="s">
        <v>135</v>
      </c>
      <c r="I15" s="6"/>
      <c r="J15" s="6" t="s">
        <v>126</v>
      </c>
      <c r="K15" s="6" t="s">
        <v>178</v>
      </c>
      <c r="L15" s="171"/>
      <c r="M15" s="171"/>
      <c r="N15" s="171">
        <v>0</v>
      </c>
      <c r="O15" s="172"/>
      <c r="P15" s="170"/>
      <c r="Q15" s="170"/>
      <c r="R15" s="170"/>
      <c r="S15" s="173"/>
      <c r="T15" s="170"/>
      <c r="U15" s="170"/>
      <c r="V15" s="170"/>
      <c r="W15" s="173"/>
      <c r="X15" s="5" t="s">
        <v>154</v>
      </c>
      <c r="Y15" s="6" t="s">
        <v>155</v>
      </c>
      <c r="Z15" s="5" t="s">
        <v>185</v>
      </c>
      <c r="AA15" s="1" t="s">
        <v>186</v>
      </c>
      <c r="AB15" s="215"/>
    </row>
    <row r="16" spans="2:30" s="206" customFormat="1" ht="195" x14ac:dyDescent="0.25">
      <c r="B16" s="185" t="s">
        <v>187</v>
      </c>
      <c r="C16" s="127" t="s">
        <v>177</v>
      </c>
      <c r="D16" s="186" t="s">
        <v>125</v>
      </c>
      <c r="E16" s="116">
        <v>1</v>
      </c>
      <c r="F16" s="116">
        <v>0</v>
      </c>
      <c r="G16" s="116">
        <v>0</v>
      </c>
      <c r="H16" s="145" t="s">
        <v>135</v>
      </c>
      <c r="I16" s="145"/>
      <c r="J16" s="145" t="s">
        <v>126</v>
      </c>
      <c r="K16" s="145" t="s">
        <v>178</v>
      </c>
      <c r="L16" s="163"/>
      <c r="M16" s="163"/>
      <c r="N16" s="163">
        <f>5000+4712.44</f>
        <v>9712.4399999999987</v>
      </c>
      <c r="O16" s="188"/>
      <c r="P16" s="116"/>
      <c r="Q16" s="116"/>
      <c r="R16" s="116"/>
      <c r="S16" s="189"/>
      <c r="T16" s="116"/>
      <c r="U16" s="116"/>
      <c r="V16" s="116"/>
      <c r="W16" s="189"/>
      <c r="X16" s="105" t="s">
        <v>154</v>
      </c>
      <c r="Y16" s="145" t="s">
        <v>155</v>
      </c>
      <c r="Z16" s="105" t="s">
        <v>188</v>
      </c>
      <c r="AA16" s="212" t="s">
        <v>189</v>
      </c>
    </row>
    <row r="17" spans="1:28" s="208" customFormat="1" ht="409.5" x14ac:dyDescent="0.25">
      <c r="A17" s="206"/>
      <c r="B17" s="185" t="s">
        <v>190</v>
      </c>
      <c r="C17" s="127" t="s">
        <v>191</v>
      </c>
      <c r="D17" s="186" t="s">
        <v>192</v>
      </c>
      <c r="E17" s="116">
        <v>6</v>
      </c>
      <c r="F17" s="116">
        <v>0</v>
      </c>
      <c r="G17" s="116">
        <v>0</v>
      </c>
      <c r="H17" s="145" t="s">
        <v>135</v>
      </c>
      <c r="I17" s="145"/>
      <c r="J17" s="145" t="s">
        <v>136</v>
      </c>
      <c r="K17" s="145" t="s">
        <v>178</v>
      </c>
      <c r="L17" s="163">
        <v>7500</v>
      </c>
      <c r="M17" s="163"/>
      <c r="N17" s="163">
        <v>255</v>
      </c>
      <c r="O17" s="188"/>
      <c r="P17" s="116"/>
      <c r="Q17" s="116"/>
      <c r="R17" s="116"/>
      <c r="S17" s="189"/>
      <c r="T17" s="116"/>
      <c r="U17" s="116"/>
      <c r="V17" s="116"/>
      <c r="W17" s="189"/>
      <c r="X17" s="105" t="s">
        <v>154</v>
      </c>
      <c r="Y17" s="105" t="s">
        <v>154</v>
      </c>
      <c r="Z17" s="145" t="s">
        <v>193</v>
      </c>
      <c r="AA17" s="113" t="s">
        <v>194</v>
      </c>
    </row>
    <row r="18" spans="1:28" s="208" customFormat="1" ht="225" x14ac:dyDescent="0.25">
      <c r="B18" s="185" t="s">
        <v>195</v>
      </c>
      <c r="C18" s="127" t="s">
        <v>196</v>
      </c>
      <c r="D18" s="186" t="s">
        <v>192</v>
      </c>
      <c r="E18" s="116">
        <v>6</v>
      </c>
      <c r="F18" s="116">
        <v>0</v>
      </c>
      <c r="G18" s="116">
        <v>0</v>
      </c>
      <c r="H18" s="145" t="s">
        <v>135</v>
      </c>
      <c r="I18" s="145"/>
      <c r="J18" s="145" t="s">
        <v>136</v>
      </c>
      <c r="K18" s="145" t="s">
        <v>178</v>
      </c>
      <c r="L18" s="163">
        <v>7500</v>
      </c>
      <c r="M18" s="163"/>
      <c r="N18" s="163"/>
      <c r="O18" s="188"/>
      <c r="P18" s="116"/>
      <c r="Q18" s="116"/>
      <c r="R18" s="116"/>
      <c r="S18" s="189"/>
      <c r="T18" s="116"/>
      <c r="U18" s="116"/>
      <c r="V18" s="116"/>
      <c r="W18" s="189"/>
      <c r="X18" s="105" t="s">
        <v>154</v>
      </c>
      <c r="Y18" s="105" t="s">
        <v>154</v>
      </c>
      <c r="Z18" s="145" t="s">
        <v>193</v>
      </c>
      <c r="AA18" s="3" t="s">
        <v>197</v>
      </c>
    </row>
    <row r="19" spans="1:28" s="206" customFormat="1" ht="409.5" x14ac:dyDescent="0.25">
      <c r="B19" s="185" t="s">
        <v>198</v>
      </c>
      <c r="C19" s="127" t="s">
        <v>199</v>
      </c>
      <c r="D19" s="186" t="s">
        <v>192</v>
      </c>
      <c r="E19" s="116">
        <f>2+5</f>
        <v>7</v>
      </c>
      <c r="F19" s="116">
        <v>0</v>
      </c>
      <c r="G19" s="116">
        <v>0</v>
      </c>
      <c r="H19" s="145" t="s">
        <v>135</v>
      </c>
      <c r="I19" s="145"/>
      <c r="J19" s="145" t="s">
        <v>136</v>
      </c>
      <c r="K19" s="145" t="s">
        <v>137</v>
      </c>
      <c r="L19" s="163">
        <f>5000+5000</f>
        <v>10000</v>
      </c>
      <c r="M19" s="163"/>
      <c r="N19" s="163"/>
      <c r="O19" s="217"/>
      <c r="P19" s="116"/>
      <c r="Q19" s="116"/>
      <c r="R19" s="116"/>
      <c r="S19" s="218"/>
      <c r="T19" s="116"/>
      <c r="U19" s="116"/>
      <c r="V19" s="116"/>
      <c r="W19" s="218"/>
      <c r="X19" s="105" t="s">
        <v>154</v>
      </c>
      <c r="Y19" s="105" t="s">
        <v>155</v>
      </c>
      <c r="Z19" s="105" t="s">
        <v>200</v>
      </c>
      <c r="AA19" s="211" t="s">
        <v>201</v>
      </c>
      <c r="AB19" s="210"/>
    </row>
    <row r="20" spans="1:28" s="206" customFormat="1" ht="409.5" x14ac:dyDescent="0.25">
      <c r="B20" s="185" t="s">
        <v>202</v>
      </c>
      <c r="C20" s="219" t="s">
        <v>203</v>
      </c>
      <c r="D20" s="186" t="s">
        <v>192</v>
      </c>
      <c r="E20" s="116">
        <f>4+3</f>
        <v>7</v>
      </c>
      <c r="F20" s="116">
        <v>0</v>
      </c>
      <c r="G20" s="116">
        <v>0</v>
      </c>
      <c r="H20" s="105" t="s">
        <v>161</v>
      </c>
      <c r="I20" s="105" t="s">
        <v>204</v>
      </c>
      <c r="J20" s="145" t="s">
        <v>126</v>
      </c>
      <c r="K20" s="145" t="s">
        <v>137</v>
      </c>
      <c r="L20" s="163">
        <f>3750+3750</f>
        <v>7500</v>
      </c>
      <c r="M20" s="163"/>
      <c r="N20" s="163"/>
      <c r="O20" s="188"/>
      <c r="P20" s="116"/>
      <c r="Q20" s="116"/>
      <c r="R20" s="116"/>
      <c r="S20" s="189"/>
      <c r="T20" s="116"/>
      <c r="U20" s="116"/>
      <c r="V20" s="116"/>
      <c r="W20" s="189"/>
      <c r="X20" s="145" t="s">
        <v>154</v>
      </c>
      <c r="Y20" s="145" t="s">
        <v>155</v>
      </c>
      <c r="Z20" s="105" t="s">
        <v>205</v>
      </c>
      <c r="AA20" s="216" t="s">
        <v>206</v>
      </c>
    </row>
    <row r="21" spans="1:28" s="206" customFormat="1" ht="225" x14ac:dyDescent="0.25">
      <c r="B21" s="194" t="s">
        <v>207</v>
      </c>
      <c r="C21" s="220" t="s">
        <v>208</v>
      </c>
      <c r="D21" s="186" t="s">
        <v>209</v>
      </c>
      <c r="E21" s="116">
        <v>221</v>
      </c>
      <c r="F21" s="116">
        <v>0</v>
      </c>
      <c r="G21" s="116">
        <v>0</v>
      </c>
      <c r="H21" s="145" t="s">
        <v>161</v>
      </c>
      <c r="I21" s="105" t="s">
        <v>210</v>
      </c>
      <c r="J21" s="145" t="s">
        <v>117</v>
      </c>
      <c r="K21" s="145" t="s">
        <v>118</v>
      </c>
      <c r="L21" s="163">
        <v>5000</v>
      </c>
      <c r="M21" s="163"/>
      <c r="N21" s="163"/>
      <c r="O21" s="188"/>
      <c r="P21" s="116"/>
      <c r="Q21" s="116"/>
      <c r="R21" s="116"/>
      <c r="S21" s="189"/>
      <c r="T21" s="116"/>
      <c r="U21" s="116"/>
      <c r="V21" s="116"/>
      <c r="W21" s="189"/>
      <c r="X21" s="145" t="s">
        <v>154</v>
      </c>
      <c r="Y21" s="145" t="s">
        <v>154</v>
      </c>
      <c r="Z21" s="145" t="s">
        <v>193</v>
      </c>
      <c r="AA21" s="211" t="s">
        <v>211</v>
      </c>
      <c r="AB21" s="210"/>
    </row>
    <row r="22" spans="1:28" s="206" customFormat="1" ht="285" x14ac:dyDescent="0.25">
      <c r="B22" s="194" t="s">
        <v>212</v>
      </c>
      <c r="C22" s="220" t="s">
        <v>213</v>
      </c>
      <c r="D22" s="186" t="s">
        <v>209</v>
      </c>
      <c r="E22" s="116">
        <v>335</v>
      </c>
      <c r="F22" s="116">
        <v>0</v>
      </c>
      <c r="G22" s="116">
        <v>0</v>
      </c>
      <c r="H22" s="145" t="s">
        <v>161</v>
      </c>
      <c r="I22" s="105" t="s">
        <v>210</v>
      </c>
      <c r="J22" s="145" t="s">
        <v>117</v>
      </c>
      <c r="K22" s="145" t="s">
        <v>118</v>
      </c>
      <c r="L22" s="163">
        <v>5000</v>
      </c>
      <c r="M22" s="163"/>
      <c r="N22" s="163"/>
      <c r="O22" s="188"/>
      <c r="P22" s="116"/>
      <c r="Q22" s="116"/>
      <c r="R22" s="116"/>
      <c r="S22" s="189"/>
      <c r="T22" s="116"/>
      <c r="U22" s="116"/>
      <c r="V22" s="116"/>
      <c r="W22" s="189"/>
      <c r="X22" s="145" t="s">
        <v>154</v>
      </c>
      <c r="Y22" s="145" t="s">
        <v>154</v>
      </c>
      <c r="Z22" s="145" t="s">
        <v>193</v>
      </c>
      <c r="AA22" s="216" t="s">
        <v>214</v>
      </c>
    </row>
    <row r="23" spans="1:28" s="206" customFormat="1" ht="165" x14ac:dyDescent="0.25">
      <c r="B23" s="185" t="s">
        <v>215</v>
      </c>
      <c r="C23" s="221" t="s">
        <v>216</v>
      </c>
      <c r="D23" s="186" t="s">
        <v>209</v>
      </c>
      <c r="E23" s="116">
        <v>4</v>
      </c>
      <c r="F23" s="116">
        <v>0</v>
      </c>
      <c r="G23" s="116">
        <v>0</v>
      </c>
      <c r="H23" s="145" t="s">
        <v>161</v>
      </c>
      <c r="I23" s="105" t="s">
        <v>210</v>
      </c>
      <c r="J23" s="145" t="s">
        <v>117</v>
      </c>
      <c r="K23" s="145" t="s">
        <v>118</v>
      </c>
      <c r="L23" s="163">
        <v>5000</v>
      </c>
      <c r="M23" s="163"/>
      <c r="N23" s="163"/>
      <c r="O23" s="188"/>
      <c r="P23" s="116"/>
      <c r="Q23" s="116"/>
      <c r="R23" s="116"/>
      <c r="S23" s="189"/>
      <c r="T23" s="116"/>
      <c r="U23" s="116"/>
      <c r="V23" s="116"/>
      <c r="W23" s="189"/>
      <c r="X23" s="145" t="s">
        <v>154</v>
      </c>
      <c r="Y23" s="145" t="s">
        <v>154</v>
      </c>
      <c r="Z23" s="145" t="s">
        <v>193</v>
      </c>
      <c r="AA23" s="212" t="s">
        <v>217</v>
      </c>
      <c r="AB23" s="210"/>
    </row>
    <row r="24" spans="1:28" s="206" customFormat="1" ht="409.5" x14ac:dyDescent="0.25">
      <c r="B24" s="195" t="s">
        <v>218</v>
      </c>
      <c r="C24" s="127" t="s">
        <v>219</v>
      </c>
      <c r="D24" s="186" t="s">
        <v>220</v>
      </c>
      <c r="E24" s="116">
        <f>4+24</f>
        <v>28</v>
      </c>
      <c r="F24" s="116">
        <v>0</v>
      </c>
      <c r="G24" s="116">
        <f>4+3</f>
        <v>7</v>
      </c>
      <c r="H24" s="145" t="s">
        <v>135</v>
      </c>
      <c r="I24" s="145"/>
      <c r="J24" s="145" t="s">
        <v>136</v>
      </c>
      <c r="K24" s="145" t="s">
        <v>127</v>
      </c>
      <c r="L24" s="163">
        <f>5000+5000</f>
        <v>10000</v>
      </c>
      <c r="M24" s="163"/>
      <c r="N24" s="163"/>
      <c r="O24" s="188"/>
      <c r="P24" s="116"/>
      <c r="Q24" s="116"/>
      <c r="R24" s="116"/>
      <c r="S24" s="189"/>
      <c r="T24" s="116"/>
      <c r="U24" s="116"/>
      <c r="V24" s="116"/>
      <c r="W24" s="189"/>
      <c r="X24" s="145" t="s">
        <v>154</v>
      </c>
      <c r="Y24" s="145" t="s">
        <v>155</v>
      </c>
      <c r="Z24" s="105" t="s">
        <v>221</v>
      </c>
      <c r="AA24" s="216" t="s">
        <v>222</v>
      </c>
    </row>
    <row r="25" spans="1:28" x14ac:dyDescent="0.25">
      <c r="B25" s="196"/>
      <c r="C25" s="168"/>
      <c r="D25" s="169"/>
      <c r="E25" s="197"/>
      <c r="F25" s="170"/>
      <c r="G25" s="170"/>
      <c r="H25" s="6"/>
      <c r="I25" s="6"/>
      <c r="J25" s="6"/>
      <c r="K25" s="6"/>
      <c r="L25" s="171"/>
      <c r="M25" s="171"/>
      <c r="N25" s="171"/>
      <c r="O25" s="172"/>
      <c r="P25" s="170"/>
      <c r="Q25" s="170"/>
      <c r="R25" s="170"/>
      <c r="S25" s="173"/>
      <c r="T25" s="170"/>
      <c r="U25" s="170"/>
      <c r="V25" s="170"/>
      <c r="W25" s="173"/>
      <c r="X25" s="6"/>
      <c r="Y25" s="6"/>
      <c r="Z25" s="5"/>
      <c r="AA25" s="174"/>
    </row>
    <row r="26" spans="1:28" x14ac:dyDescent="0.25">
      <c r="B26" s="198"/>
      <c r="C26" s="168"/>
      <c r="D26" s="169"/>
      <c r="E26" s="170"/>
      <c r="F26" s="170"/>
      <c r="G26" s="170"/>
      <c r="H26" s="6"/>
      <c r="I26" s="5"/>
      <c r="J26" s="6"/>
      <c r="K26" s="6"/>
      <c r="L26" s="171"/>
      <c r="M26" s="171"/>
      <c r="N26" s="171"/>
      <c r="O26" s="172"/>
      <c r="P26" s="170"/>
      <c r="Q26" s="170"/>
      <c r="R26" s="170"/>
      <c r="S26" s="173"/>
      <c r="T26" s="170"/>
      <c r="U26" s="170"/>
      <c r="V26" s="170"/>
      <c r="W26" s="173"/>
      <c r="X26" s="6"/>
      <c r="Y26" s="6"/>
      <c r="Z26" s="5"/>
      <c r="AA26" s="174"/>
    </row>
    <row r="27" spans="1:28" x14ac:dyDescent="0.25">
      <c r="B27" s="167"/>
      <c r="C27" s="169"/>
      <c r="D27" s="169"/>
      <c r="E27" s="170"/>
      <c r="F27" s="170"/>
      <c r="G27" s="170"/>
      <c r="H27" s="6"/>
      <c r="I27" s="6"/>
      <c r="J27" s="6"/>
      <c r="K27" s="6"/>
      <c r="L27" s="171"/>
      <c r="M27" s="171"/>
      <c r="N27" s="171"/>
      <c r="O27" s="172"/>
      <c r="P27" s="170"/>
      <c r="Q27" s="170"/>
      <c r="R27" s="170"/>
      <c r="S27" s="173"/>
      <c r="T27" s="170"/>
      <c r="U27" s="170"/>
      <c r="V27" s="170"/>
      <c r="W27" s="173"/>
      <c r="X27" s="6"/>
      <c r="Y27" s="6"/>
      <c r="Z27" s="6"/>
      <c r="AA27" s="174"/>
    </row>
    <row r="28" spans="1:28" x14ac:dyDescent="0.25">
      <c r="B28" s="167"/>
      <c r="C28" s="169"/>
      <c r="D28" s="169"/>
      <c r="E28" s="170"/>
      <c r="F28" s="170"/>
      <c r="G28" s="170"/>
      <c r="H28" s="6"/>
      <c r="I28" s="6"/>
      <c r="J28" s="6"/>
      <c r="K28" s="6"/>
      <c r="L28" s="171"/>
      <c r="M28" s="171"/>
      <c r="N28" s="171"/>
      <c r="O28" s="172"/>
      <c r="P28" s="170"/>
      <c r="Q28" s="170"/>
      <c r="R28" s="170"/>
      <c r="S28" s="173"/>
      <c r="T28" s="170"/>
      <c r="U28" s="170"/>
      <c r="V28" s="170"/>
      <c r="W28" s="173"/>
      <c r="X28" s="6"/>
      <c r="Y28" s="6"/>
      <c r="Z28" s="6"/>
      <c r="AA28" s="174"/>
    </row>
    <row r="29" spans="1:28" x14ac:dyDescent="0.25">
      <c r="B29" s="167"/>
      <c r="C29" s="169"/>
      <c r="D29" s="169"/>
      <c r="E29" s="170"/>
      <c r="F29" s="170"/>
      <c r="G29" s="170"/>
      <c r="H29" s="6"/>
      <c r="I29" s="6"/>
      <c r="J29" s="6"/>
      <c r="K29" s="6"/>
      <c r="L29" s="171"/>
      <c r="M29" s="171"/>
      <c r="N29" s="171"/>
      <c r="O29" s="172"/>
      <c r="P29" s="170"/>
      <c r="Q29" s="170"/>
      <c r="R29" s="170"/>
      <c r="S29" s="173"/>
      <c r="T29" s="170"/>
      <c r="U29" s="170"/>
      <c r="V29" s="170"/>
      <c r="W29" s="173"/>
      <c r="X29" s="6"/>
      <c r="Y29" s="6"/>
      <c r="Z29" s="6"/>
      <c r="AA29" s="174"/>
    </row>
    <row r="30" spans="1:28" x14ac:dyDescent="0.25">
      <c r="B30" s="167"/>
      <c r="C30" s="169"/>
      <c r="D30" s="169"/>
      <c r="E30" s="170"/>
      <c r="F30" s="170"/>
      <c r="G30" s="170"/>
      <c r="H30" s="6"/>
      <c r="I30" s="6"/>
      <c r="J30" s="6"/>
      <c r="K30" s="6"/>
      <c r="L30" s="171"/>
      <c r="M30" s="171"/>
      <c r="N30" s="171"/>
      <c r="O30" s="172"/>
      <c r="P30" s="170"/>
      <c r="Q30" s="170"/>
      <c r="R30" s="170"/>
      <c r="S30" s="173"/>
      <c r="T30" s="170"/>
      <c r="U30" s="170"/>
      <c r="V30" s="170"/>
      <c r="W30" s="173"/>
      <c r="X30" s="6"/>
      <c r="Y30" s="6"/>
      <c r="Z30" s="6"/>
      <c r="AA30" s="174"/>
    </row>
    <row r="31" spans="1:28" x14ac:dyDescent="0.25">
      <c r="B31" s="167"/>
      <c r="C31" s="169"/>
      <c r="D31" s="169"/>
      <c r="E31" s="170"/>
      <c r="F31" s="170"/>
      <c r="G31" s="170"/>
      <c r="H31" s="6"/>
      <c r="I31" s="6"/>
      <c r="J31" s="6"/>
      <c r="K31" s="6"/>
      <c r="L31" s="171"/>
      <c r="M31" s="171"/>
      <c r="N31" s="171"/>
      <c r="O31" s="172"/>
      <c r="P31" s="170"/>
      <c r="Q31" s="170"/>
      <c r="R31" s="170"/>
      <c r="S31" s="173"/>
      <c r="T31" s="170"/>
      <c r="U31" s="170"/>
      <c r="V31" s="170"/>
      <c r="W31" s="173"/>
      <c r="X31" s="6"/>
      <c r="Y31" s="6"/>
      <c r="Z31" s="6"/>
      <c r="AA31" s="174"/>
    </row>
    <row r="32" spans="1:28" x14ac:dyDescent="0.25">
      <c r="B32" s="167"/>
      <c r="C32" s="169"/>
      <c r="D32" s="169"/>
      <c r="E32" s="170"/>
      <c r="F32" s="170"/>
      <c r="G32" s="170"/>
      <c r="H32" s="6"/>
      <c r="I32" s="6"/>
      <c r="J32" s="6"/>
      <c r="K32" s="6"/>
      <c r="L32" s="171"/>
      <c r="M32" s="171"/>
      <c r="N32" s="171"/>
      <c r="O32" s="172"/>
      <c r="P32" s="170"/>
      <c r="Q32" s="170"/>
      <c r="R32" s="170"/>
      <c r="S32" s="173"/>
      <c r="T32" s="170"/>
      <c r="U32" s="170"/>
      <c r="V32" s="170"/>
      <c r="W32" s="173"/>
      <c r="X32" s="6"/>
      <c r="Y32" s="6"/>
      <c r="Z32" s="6"/>
      <c r="AA32" s="174"/>
    </row>
    <row r="33" spans="2:27" x14ac:dyDescent="0.25">
      <c r="B33" s="167"/>
      <c r="C33" s="169"/>
      <c r="D33" s="169"/>
      <c r="E33" s="170"/>
      <c r="F33" s="170"/>
      <c r="G33" s="170"/>
      <c r="H33" s="6"/>
      <c r="I33" s="6"/>
      <c r="J33" s="6"/>
      <c r="K33" s="6"/>
      <c r="L33" s="171"/>
      <c r="M33" s="171"/>
      <c r="N33" s="171"/>
      <c r="O33" s="172"/>
      <c r="P33" s="170"/>
      <c r="Q33" s="170"/>
      <c r="R33" s="170"/>
      <c r="S33" s="173"/>
      <c r="T33" s="170"/>
      <c r="U33" s="170"/>
      <c r="V33" s="170"/>
      <c r="W33" s="173"/>
      <c r="X33" s="6"/>
      <c r="Y33" s="6"/>
      <c r="Z33" s="6"/>
      <c r="AA33" s="174"/>
    </row>
    <row r="34" spans="2:27" x14ac:dyDescent="0.25">
      <c r="B34" s="167"/>
      <c r="C34" s="169"/>
      <c r="D34" s="169"/>
      <c r="E34" s="170"/>
      <c r="F34" s="170"/>
      <c r="G34" s="170"/>
      <c r="H34" s="6"/>
      <c r="I34" s="6"/>
      <c r="J34" s="6"/>
      <c r="K34" s="6"/>
      <c r="L34" s="171"/>
      <c r="M34" s="171"/>
      <c r="N34" s="171"/>
      <c r="O34" s="172"/>
      <c r="P34" s="170"/>
      <c r="Q34" s="170"/>
      <c r="R34" s="170"/>
      <c r="S34" s="173"/>
      <c r="T34" s="170"/>
      <c r="U34" s="170"/>
      <c r="V34" s="170"/>
      <c r="W34" s="173"/>
      <c r="X34" s="6"/>
      <c r="Y34" s="6"/>
      <c r="Z34" s="6"/>
      <c r="AA34" s="174"/>
    </row>
    <row r="35" spans="2:27" x14ac:dyDescent="0.25">
      <c r="B35" s="167"/>
      <c r="C35" s="169"/>
      <c r="D35" s="169"/>
      <c r="E35" s="170"/>
      <c r="F35" s="170"/>
      <c r="G35" s="170"/>
      <c r="H35" s="6"/>
      <c r="I35" s="6"/>
      <c r="J35" s="6"/>
      <c r="K35" s="6"/>
      <c r="L35" s="171"/>
      <c r="M35" s="171"/>
      <c r="N35" s="171"/>
      <c r="O35" s="172"/>
      <c r="P35" s="170"/>
      <c r="Q35" s="170"/>
      <c r="R35" s="170"/>
      <c r="S35" s="173"/>
      <c r="T35" s="170"/>
      <c r="U35" s="170"/>
      <c r="V35" s="170"/>
      <c r="W35" s="173"/>
      <c r="X35" s="6"/>
      <c r="Y35" s="6"/>
      <c r="Z35" s="6"/>
      <c r="AA35" s="174"/>
    </row>
    <row r="36" spans="2:27" x14ac:dyDescent="0.25">
      <c r="B36" s="167"/>
      <c r="C36" s="169"/>
      <c r="D36" s="169"/>
      <c r="E36" s="170"/>
      <c r="F36" s="170"/>
      <c r="G36" s="170"/>
      <c r="H36" s="6"/>
      <c r="I36" s="6"/>
      <c r="J36" s="6"/>
      <c r="K36" s="6"/>
      <c r="L36" s="171"/>
      <c r="M36" s="171"/>
      <c r="N36" s="171"/>
      <c r="O36" s="172"/>
      <c r="P36" s="170"/>
      <c r="Q36" s="170"/>
      <c r="R36" s="170"/>
      <c r="S36" s="173"/>
      <c r="T36" s="170"/>
      <c r="U36" s="170"/>
      <c r="V36" s="170"/>
      <c r="W36" s="173"/>
      <c r="X36" s="6"/>
      <c r="Y36" s="6"/>
      <c r="Z36" s="6"/>
      <c r="AA36" s="174"/>
    </row>
    <row r="37" spans="2:27" x14ac:dyDescent="0.25">
      <c r="B37" s="167"/>
      <c r="C37" s="169"/>
      <c r="D37" s="169"/>
      <c r="E37" s="170"/>
      <c r="F37" s="170"/>
      <c r="G37" s="170"/>
      <c r="H37" s="6"/>
      <c r="I37" s="6"/>
      <c r="J37" s="6"/>
      <c r="K37" s="6"/>
      <c r="L37" s="171"/>
      <c r="M37" s="171"/>
      <c r="N37" s="171"/>
      <c r="O37" s="172"/>
      <c r="P37" s="170"/>
      <c r="Q37" s="170"/>
      <c r="R37" s="170"/>
      <c r="S37" s="173"/>
      <c r="T37" s="170"/>
      <c r="U37" s="170"/>
      <c r="V37" s="170"/>
      <c r="W37" s="173"/>
      <c r="X37" s="6"/>
      <c r="Y37" s="6"/>
      <c r="Z37" s="6"/>
      <c r="AA37" s="174"/>
    </row>
    <row r="38" spans="2:27" x14ac:dyDescent="0.25">
      <c r="B38" s="167"/>
      <c r="C38" s="169"/>
      <c r="D38" s="169"/>
      <c r="E38" s="170"/>
      <c r="F38" s="170"/>
      <c r="G38" s="170"/>
      <c r="H38" s="6"/>
      <c r="I38" s="6"/>
      <c r="J38" s="6"/>
      <c r="K38" s="6"/>
      <c r="L38" s="171"/>
      <c r="M38" s="171"/>
      <c r="N38" s="171"/>
      <c r="O38" s="172"/>
      <c r="P38" s="170"/>
      <c r="Q38" s="170"/>
      <c r="R38" s="170"/>
      <c r="S38" s="173"/>
      <c r="T38" s="170"/>
      <c r="U38" s="170"/>
      <c r="V38" s="170"/>
      <c r="W38" s="173"/>
      <c r="X38" s="6"/>
      <c r="Y38" s="6"/>
      <c r="Z38" s="6"/>
      <c r="AA38" s="174"/>
    </row>
    <row r="39" spans="2:27" x14ac:dyDescent="0.25">
      <c r="B39" s="167"/>
      <c r="C39" s="169"/>
      <c r="D39" s="169"/>
      <c r="E39" s="170"/>
      <c r="F39" s="170"/>
      <c r="G39" s="170"/>
      <c r="H39" s="6"/>
      <c r="I39" s="6"/>
      <c r="J39" s="6"/>
      <c r="K39" s="6"/>
      <c r="L39" s="171"/>
      <c r="M39" s="171"/>
      <c r="N39" s="171"/>
      <c r="O39" s="172"/>
      <c r="P39" s="170"/>
      <c r="Q39" s="170"/>
      <c r="R39" s="170"/>
      <c r="S39" s="173"/>
      <c r="T39" s="170"/>
      <c r="U39" s="170"/>
      <c r="V39" s="170"/>
      <c r="W39" s="173"/>
      <c r="X39" s="6"/>
      <c r="Y39" s="6"/>
      <c r="Z39" s="6"/>
      <c r="AA39" s="174"/>
    </row>
    <row r="40" spans="2:27" x14ac:dyDescent="0.25">
      <c r="B40" s="167"/>
      <c r="C40" s="169"/>
      <c r="D40" s="169"/>
      <c r="E40" s="170"/>
      <c r="F40" s="170"/>
      <c r="G40" s="170"/>
      <c r="H40" s="6"/>
      <c r="I40" s="6"/>
      <c r="J40" s="6"/>
      <c r="K40" s="6"/>
      <c r="L40" s="171"/>
      <c r="M40" s="171"/>
      <c r="N40" s="171"/>
      <c r="O40" s="172"/>
      <c r="P40" s="170"/>
      <c r="Q40" s="170"/>
      <c r="R40" s="170"/>
      <c r="S40" s="173"/>
      <c r="T40" s="170"/>
      <c r="U40" s="170"/>
      <c r="V40" s="170"/>
      <c r="W40" s="173"/>
      <c r="X40" s="6"/>
      <c r="Y40" s="6"/>
      <c r="Z40" s="6"/>
      <c r="AA40" s="174"/>
    </row>
    <row r="41" spans="2:27" x14ac:dyDescent="0.25">
      <c r="B41" s="167"/>
      <c r="C41" s="169"/>
      <c r="D41" s="169"/>
      <c r="E41" s="170"/>
      <c r="F41" s="170"/>
      <c r="G41" s="170"/>
      <c r="H41" s="6"/>
      <c r="I41" s="6"/>
      <c r="J41" s="6"/>
      <c r="K41" s="6"/>
      <c r="L41" s="171"/>
      <c r="M41" s="171"/>
      <c r="N41" s="171"/>
      <c r="O41" s="172"/>
      <c r="P41" s="170"/>
      <c r="Q41" s="170"/>
      <c r="R41" s="170"/>
      <c r="S41" s="173"/>
      <c r="T41" s="170"/>
      <c r="U41" s="170"/>
      <c r="V41" s="170"/>
      <c r="W41" s="173"/>
      <c r="X41" s="6"/>
      <c r="Y41" s="6"/>
      <c r="Z41" s="6"/>
      <c r="AA41" s="174"/>
    </row>
    <row r="42" spans="2:27" x14ac:dyDescent="0.25">
      <c r="B42" s="167"/>
      <c r="C42" s="169"/>
      <c r="D42" s="169"/>
      <c r="E42" s="170"/>
      <c r="F42" s="170"/>
      <c r="G42" s="170"/>
      <c r="H42" s="6"/>
      <c r="I42" s="6"/>
      <c r="J42" s="6"/>
      <c r="K42" s="6"/>
      <c r="L42" s="171"/>
      <c r="M42" s="171"/>
      <c r="N42" s="171"/>
      <c r="O42" s="172"/>
      <c r="P42" s="170"/>
      <c r="Q42" s="170"/>
      <c r="R42" s="170"/>
      <c r="S42" s="173"/>
      <c r="T42" s="170"/>
      <c r="U42" s="170"/>
      <c r="V42" s="170"/>
      <c r="W42" s="173"/>
      <c r="X42" s="6"/>
      <c r="Y42" s="6"/>
      <c r="Z42" s="6"/>
      <c r="AA42" s="174"/>
    </row>
    <row r="43" spans="2:27" x14ac:dyDescent="0.25">
      <c r="B43" s="167"/>
      <c r="C43" s="169"/>
      <c r="D43" s="169"/>
      <c r="E43" s="170"/>
      <c r="F43" s="170"/>
      <c r="G43" s="170"/>
      <c r="H43" s="6"/>
      <c r="I43" s="6"/>
      <c r="J43" s="6"/>
      <c r="K43" s="6"/>
      <c r="L43" s="171"/>
      <c r="M43" s="171"/>
      <c r="N43" s="171"/>
      <c r="O43" s="172"/>
      <c r="P43" s="170"/>
      <c r="Q43" s="170"/>
      <c r="R43" s="170"/>
      <c r="S43" s="173"/>
      <c r="T43" s="170"/>
      <c r="U43" s="170"/>
      <c r="V43" s="170"/>
      <c r="W43" s="173"/>
      <c r="X43" s="6"/>
      <c r="Y43" s="6"/>
      <c r="Z43" s="6"/>
      <c r="AA43" s="174"/>
    </row>
    <row r="44" spans="2:27" x14ac:dyDescent="0.25">
      <c r="B44" s="167"/>
      <c r="C44" s="169"/>
      <c r="D44" s="169"/>
      <c r="E44" s="170"/>
      <c r="F44" s="170"/>
      <c r="G44" s="170"/>
      <c r="H44" s="6"/>
      <c r="I44" s="6"/>
      <c r="J44" s="6"/>
      <c r="K44" s="6"/>
      <c r="L44" s="171"/>
      <c r="M44" s="171"/>
      <c r="N44" s="171"/>
      <c r="O44" s="172"/>
      <c r="P44" s="170"/>
      <c r="Q44" s="170"/>
      <c r="R44" s="170"/>
      <c r="S44" s="173"/>
      <c r="T44" s="170"/>
      <c r="U44" s="170"/>
      <c r="V44" s="170"/>
      <c r="W44" s="173"/>
      <c r="X44" s="6"/>
      <c r="Y44" s="6"/>
      <c r="Z44" s="6"/>
      <c r="AA44" s="174"/>
    </row>
    <row r="45" spans="2:27" x14ac:dyDescent="0.25">
      <c r="B45" s="167"/>
      <c r="C45" s="169"/>
      <c r="D45" s="169"/>
      <c r="E45" s="170"/>
      <c r="F45" s="170"/>
      <c r="G45" s="170"/>
      <c r="H45" s="6"/>
      <c r="I45" s="6"/>
      <c r="J45" s="6"/>
      <c r="K45" s="6"/>
      <c r="L45" s="171"/>
      <c r="M45" s="171"/>
      <c r="N45" s="171"/>
      <c r="O45" s="172"/>
      <c r="P45" s="170"/>
      <c r="Q45" s="170"/>
      <c r="R45" s="170"/>
      <c r="S45" s="173"/>
      <c r="T45" s="170"/>
      <c r="U45" s="170"/>
      <c r="V45" s="170"/>
      <c r="W45" s="173"/>
      <c r="X45" s="6"/>
      <c r="Y45" s="6"/>
      <c r="Z45" s="6"/>
      <c r="AA45" s="174"/>
    </row>
    <row r="46" spans="2:27" x14ac:dyDescent="0.25">
      <c r="B46" s="167"/>
      <c r="C46" s="169"/>
      <c r="D46" s="169"/>
      <c r="E46" s="170"/>
      <c r="F46" s="170"/>
      <c r="G46" s="170"/>
      <c r="H46" s="6"/>
      <c r="I46" s="6"/>
      <c r="J46" s="6"/>
      <c r="K46" s="6"/>
      <c r="L46" s="171"/>
      <c r="M46" s="171"/>
      <c r="N46" s="171"/>
      <c r="O46" s="172">
        <f t="shared" si="0"/>
        <v>0</v>
      </c>
      <c r="P46" s="170" t="str">
        <f t="shared" si="1"/>
        <v>N/A</v>
      </c>
      <c r="Q46" s="170" t="str">
        <f t="shared" si="2"/>
        <v>N/A</v>
      </c>
      <c r="R46" s="170" t="str">
        <f t="shared" si="3"/>
        <v>N/A</v>
      </c>
      <c r="S46" s="173" t="str">
        <f t="shared" si="7"/>
        <v>N/A</v>
      </c>
      <c r="T46" s="170" t="str">
        <f t="shared" si="4"/>
        <v>N/A</v>
      </c>
      <c r="U46" s="170" t="str">
        <f t="shared" si="5"/>
        <v>N/A</v>
      </c>
      <c r="V46" s="170" t="str">
        <f t="shared" si="6"/>
        <v>N/A</v>
      </c>
      <c r="W46" s="173" t="str">
        <f t="shared" si="8"/>
        <v>N/A</v>
      </c>
      <c r="X46" s="6"/>
      <c r="Y46" s="6"/>
      <c r="Z46" s="6"/>
      <c r="AA46" s="174"/>
    </row>
    <row r="47" spans="2:27" x14ac:dyDescent="0.25">
      <c r="B47" s="167"/>
      <c r="C47" s="169"/>
      <c r="D47" s="169"/>
      <c r="E47" s="170"/>
      <c r="F47" s="170"/>
      <c r="G47" s="170"/>
      <c r="H47" s="6"/>
      <c r="I47" s="6"/>
      <c r="J47" s="6"/>
      <c r="K47" s="6"/>
      <c r="L47" s="171"/>
      <c r="M47" s="171"/>
      <c r="N47" s="171"/>
      <c r="O47" s="172">
        <f t="shared" si="0"/>
        <v>0</v>
      </c>
      <c r="P47" s="170" t="str">
        <f t="shared" si="1"/>
        <v>N/A</v>
      </c>
      <c r="Q47" s="170" t="str">
        <f t="shared" si="2"/>
        <v>N/A</v>
      </c>
      <c r="R47" s="170" t="str">
        <f t="shared" si="3"/>
        <v>N/A</v>
      </c>
      <c r="S47" s="173" t="str">
        <f t="shared" si="7"/>
        <v>N/A</v>
      </c>
      <c r="T47" s="170" t="str">
        <f t="shared" si="4"/>
        <v>N/A</v>
      </c>
      <c r="U47" s="170" t="str">
        <f t="shared" si="5"/>
        <v>N/A</v>
      </c>
      <c r="V47" s="170" t="str">
        <f t="shared" si="6"/>
        <v>N/A</v>
      </c>
      <c r="W47" s="173" t="str">
        <f t="shared" si="8"/>
        <v>N/A</v>
      </c>
      <c r="X47" s="6"/>
      <c r="Y47" s="6"/>
      <c r="Z47" s="6"/>
      <c r="AA47" s="174"/>
    </row>
    <row r="48" spans="2:27" x14ac:dyDescent="0.25">
      <c r="B48" s="167"/>
      <c r="C48" s="169"/>
      <c r="D48" s="169"/>
      <c r="E48" s="170"/>
      <c r="F48" s="170"/>
      <c r="G48" s="170"/>
      <c r="H48" s="6"/>
      <c r="I48" s="6"/>
      <c r="J48" s="6"/>
      <c r="K48" s="6"/>
      <c r="L48" s="171"/>
      <c r="M48" s="171"/>
      <c r="N48" s="171"/>
      <c r="O48" s="172">
        <f t="shared" si="0"/>
        <v>0</v>
      </c>
      <c r="P48" s="170" t="str">
        <f t="shared" si="1"/>
        <v>N/A</v>
      </c>
      <c r="Q48" s="170" t="str">
        <f t="shared" si="2"/>
        <v>N/A</v>
      </c>
      <c r="R48" s="170" t="str">
        <f t="shared" si="3"/>
        <v>N/A</v>
      </c>
      <c r="S48" s="173" t="str">
        <f t="shared" si="7"/>
        <v>N/A</v>
      </c>
      <c r="T48" s="170" t="str">
        <f t="shared" si="4"/>
        <v>N/A</v>
      </c>
      <c r="U48" s="170" t="str">
        <f t="shared" si="5"/>
        <v>N/A</v>
      </c>
      <c r="V48" s="170" t="str">
        <f t="shared" si="6"/>
        <v>N/A</v>
      </c>
      <c r="W48" s="173" t="str">
        <f t="shared" si="8"/>
        <v>N/A</v>
      </c>
      <c r="X48" s="6"/>
      <c r="Y48" s="6"/>
      <c r="Z48" s="6"/>
      <c r="AA48" s="174"/>
    </row>
    <row r="49" spans="2:27" x14ac:dyDescent="0.25">
      <c r="B49" s="167"/>
      <c r="C49" s="169"/>
      <c r="D49" s="169"/>
      <c r="E49" s="170"/>
      <c r="F49" s="170"/>
      <c r="G49" s="170"/>
      <c r="H49" s="6"/>
      <c r="I49" s="6"/>
      <c r="J49" s="6"/>
      <c r="K49" s="6"/>
      <c r="L49" s="171"/>
      <c r="M49" s="171"/>
      <c r="N49" s="171"/>
      <c r="O49" s="172">
        <f t="shared" si="0"/>
        <v>0</v>
      </c>
      <c r="P49" s="170" t="str">
        <f t="shared" si="1"/>
        <v>N/A</v>
      </c>
      <c r="Q49" s="170" t="str">
        <f t="shared" si="2"/>
        <v>N/A</v>
      </c>
      <c r="R49" s="170" t="str">
        <f t="shared" si="3"/>
        <v>N/A</v>
      </c>
      <c r="S49" s="173" t="str">
        <f t="shared" si="7"/>
        <v>N/A</v>
      </c>
      <c r="T49" s="170" t="str">
        <f t="shared" si="4"/>
        <v>N/A</v>
      </c>
      <c r="U49" s="170" t="str">
        <f t="shared" si="5"/>
        <v>N/A</v>
      </c>
      <c r="V49" s="170" t="str">
        <f t="shared" si="6"/>
        <v>N/A</v>
      </c>
      <c r="W49" s="173" t="str">
        <f t="shared" si="8"/>
        <v>N/A</v>
      </c>
      <c r="X49" s="6"/>
      <c r="Y49" s="6"/>
      <c r="Z49" s="6"/>
      <c r="AA49" s="174"/>
    </row>
    <row r="50" spans="2:27" x14ac:dyDescent="0.25">
      <c r="B50" s="167"/>
      <c r="C50" s="169"/>
      <c r="D50" s="169"/>
      <c r="E50" s="170"/>
      <c r="F50" s="170"/>
      <c r="G50" s="170"/>
      <c r="H50" s="6"/>
      <c r="I50" s="6"/>
      <c r="J50" s="6"/>
      <c r="K50" s="6"/>
      <c r="L50" s="171"/>
      <c r="M50" s="171"/>
      <c r="N50" s="171"/>
      <c r="O50" s="172">
        <f t="shared" si="0"/>
        <v>0</v>
      </c>
      <c r="P50" s="170" t="str">
        <f t="shared" si="1"/>
        <v>N/A</v>
      </c>
      <c r="Q50" s="170" t="str">
        <f t="shared" si="2"/>
        <v>N/A</v>
      </c>
      <c r="R50" s="170" t="str">
        <f t="shared" si="3"/>
        <v>N/A</v>
      </c>
      <c r="S50" s="173" t="str">
        <f t="shared" si="7"/>
        <v>N/A</v>
      </c>
      <c r="T50" s="170" t="str">
        <f t="shared" si="4"/>
        <v>N/A</v>
      </c>
      <c r="U50" s="170" t="str">
        <f t="shared" si="5"/>
        <v>N/A</v>
      </c>
      <c r="V50" s="170" t="str">
        <f t="shared" si="6"/>
        <v>N/A</v>
      </c>
      <c r="W50" s="173" t="str">
        <f t="shared" si="8"/>
        <v>N/A</v>
      </c>
      <c r="X50" s="6"/>
      <c r="Y50" s="6"/>
      <c r="Z50" s="6"/>
      <c r="AA50" s="174"/>
    </row>
    <row r="51" spans="2:27" x14ac:dyDescent="0.25">
      <c r="B51" s="167"/>
      <c r="C51" s="169"/>
      <c r="D51" s="169"/>
      <c r="E51" s="170"/>
      <c r="F51" s="170"/>
      <c r="G51" s="170"/>
      <c r="H51" s="6"/>
      <c r="I51" s="6"/>
      <c r="J51" s="6"/>
      <c r="K51" s="6"/>
      <c r="L51" s="171"/>
      <c r="M51" s="171"/>
      <c r="N51" s="171"/>
      <c r="O51" s="172">
        <f t="shared" si="0"/>
        <v>0</v>
      </c>
      <c r="P51" s="170" t="str">
        <f t="shared" si="1"/>
        <v>N/A</v>
      </c>
      <c r="Q51" s="170" t="str">
        <f t="shared" si="2"/>
        <v>N/A</v>
      </c>
      <c r="R51" s="170" t="str">
        <f t="shared" si="3"/>
        <v>N/A</v>
      </c>
      <c r="S51" s="173" t="str">
        <f t="shared" si="7"/>
        <v>N/A</v>
      </c>
      <c r="T51" s="170" t="str">
        <f t="shared" si="4"/>
        <v>N/A</v>
      </c>
      <c r="U51" s="170" t="str">
        <f t="shared" si="5"/>
        <v>N/A</v>
      </c>
      <c r="V51" s="170" t="str">
        <f t="shared" si="6"/>
        <v>N/A</v>
      </c>
      <c r="W51" s="173" t="str">
        <f t="shared" si="8"/>
        <v>N/A</v>
      </c>
      <c r="X51" s="6"/>
      <c r="Y51" s="6"/>
      <c r="Z51" s="6"/>
      <c r="AA51" s="174"/>
    </row>
    <row r="52" spans="2:27" x14ac:dyDescent="0.25">
      <c r="B52" s="167"/>
      <c r="C52" s="169"/>
      <c r="D52" s="169"/>
      <c r="E52" s="170"/>
      <c r="F52" s="170"/>
      <c r="G52" s="170"/>
      <c r="H52" s="6"/>
      <c r="I52" s="6"/>
      <c r="J52" s="6"/>
      <c r="K52" s="6"/>
      <c r="L52" s="171"/>
      <c r="M52" s="171"/>
      <c r="N52" s="171"/>
      <c r="O52" s="172">
        <f t="shared" si="0"/>
        <v>0</v>
      </c>
      <c r="P52" s="170" t="str">
        <f t="shared" si="1"/>
        <v>N/A</v>
      </c>
      <c r="Q52" s="170" t="str">
        <f t="shared" si="2"/>
        <v>N/A</v>
      </c>
      <c r="R52" s="170" t="str">
        <f t="shared" si="3"/>
        <v>N/A</v>
      </c>
      <c r="S52" s="173" t="str">
        <f t="shared" si="7"/>
        <v>N/A</v>
      </c>
      <c r="T52" s="170" t="str">
        <f t="shared" si="4"/>
        <v>N/A</v>
      </c>
      <c r="U52" s="170" t="str">
        <f t="shared" si="5"/>
        <v>N/A</v>
      </c>
      <c r="V52" s="170" t="str">
        <f t="shared" si="6"/>
        <v>N/A</v>
      </c>
      <c r="W52" s="173" t="str">
        <f t="shared" si="8"/>
        <v>N/A</v>
      </c>
      <c r="X52" s="6"/>
      <c r="Y52" s="6"/>
      <c r="Z52" s="6"/>
      <c r="AA52" s="174"/>
    </row>
    <row r="53" spans="2:27" x14ac:dyDescent="0.25">
      <c r="B53" s="167"/>
      <c r="C53" s="169"/>
      <c r="D53" s="169"/>
      <c r="E53" s="170"/>
      <c r="F53" s="170"/>
      <c r="G53" s="170"/>
      <c r="H53" s="6"/>
      <c r="I53" s="6"/>
      <c r="J53" s="6"/>
      <c r="K53" s="6"/>
      <c r="L53" s="171"/>
      <c r="M53" s="171"/>
      <c r="N53" s="171"/>
      <c r="O53" s="172">
        <f t="shared" si="0"/>
        <v>0</v>
      </c>
      <c r="P53" s="170" t="str">
        <f t="shared" si="1"/>
        <v>N/A</v>
      </c>
      <c r="Q53" s="170" t="str">
        <f t="shared" si="2"/>
        <v>N/A</v>
      </c>
      <c r="R53" s="170" t="str">
        <f t="shared" si="3"/>
        <v>N/A</v>
      </c>
      <c r="S53" s="173" t="str">
        <f t="shared" si="7"/>
        <v>N/A</v>
      </c>
      <c r="T53" s="170" t="str">
        <f t="shared" si="4"/>
        <v>N/A</v>
      </c>
      <c r="U53" s="170" t="str">
        <f t="shared" si="5"/>
        <v>N/A</v>
      </c>
      <c r="V53" s="170" t="str">
        <f t="shared" si="6"/>
        <v>N/A</v>
      </c>
      <c r="W53" s="173" t="str">
        <f t="shared" si="8"/>
        <v>N/A</v>
      </c>
      <c r="X53" s="6"/>
      <c r="Y53" s="6"/>
      <c r="Z53" s="6"/>
      <c r="AA53" s="174"/>
    </row>
    <row r="54" spans="2:27" x14ac:dyDescent="0.25">
      <c r="B54" s="59"/>
      <c r="C54" s="60"/>
      <c r="D54" s="60"/>
      <c r="E54" s="170"/>
      <c r="F54" s="170"/>
      <c r="G54" s="170"/>
      <c r="H54" s="6"/>
      <c r="I54" s="6"/>
      <c r="J54" s="6"/>
      <c r="K54" s="6"/>
      <c r="L54" s="171"/>
      <c r="M54" s="171"/>
      <c r="N54" s="171"/>
      <c r="O54" s="172">
        <f t="shared" si="0"/>
        <v>0</v>
      </c>
      <c r="P54" s="170" t="str">
        <f t="shared" si="1"/>
        <v>N/A</v>
      </c>
      <c r="Q54" s="170" t="str">
        <f t="shared" si="2"/>
        <v>N/A</v>
      </c>
      <c r="R54" s="170" t="str">
        <f t="shared" si="3"/>
        <v>N/A</v>
      </c>
      <c r="S54" s="173" t="str">
        <f t="shared" si="7"/>
        <v>N/A</v>
      </c>
      <c r="T54" s="170" t="str">
        <f t="shared" si="4"/>
        <v>N/A</v>
      </c>
      <c r="U54" s="170" t="str">
        <f t="shared" si="5"/>
        <v>N/A</v>
      </c>
      <c r="V54" s="170" t="str">
        <f t="shared" si="6"/>
        <v>N/A</v>
      </c>
      <c r="W54" s="173" t="str">
        <f t="shared" si="8"/>
        <v>N/A</v>
      </c>
      <c r="X54" s="6"/>
      <c r="Y54" s="6"/>
      <c r="Z54" s="6"/>
      <c r="AA54" s="174"/>
    </row>
    <row r="55" spans="2:27" ht="15.75" thickBot="1" x14ac:dyDescent="0.3">
      <c r="B55" s="199" t="s">
        <v>223</v>
      </c>
      <c r="C55" s="200"/>
      <c r="D55" s="200"/>
      <c r="E55" s="201">
        <f>SUM(E5:E54)</f>
        <v>5908</v>
      </c>
      <c r="F55" s="201">
        <f>SUM(F5:F54)</f>
        <v>801</v>
      </c>
      <c r="G55" s="201">
        <f>SUM(G5:G54)</f>
        <v>524</v>
      </c>
      <c r="H55" s="165"/>
      <c r="I55" s="165"/>
      <c r="J55" s="165"/>
      <c r="K55" s="165"/>
      <c r="L55" s="202">
        <f t="shared" ref="L55:W55" si="9">SUM(L5:L54)</f>
        <v>456586.55000000005</v>
      </c>
      <c r="M55" s="202">
        <f t="shared" si="9"/>
        <v>367065.8</v>
      </c>
      <c r="N55" s="203">
        <f t="shared" si="9"/>
        <v>39967.440000000002</v>
      </c>
      <c r="O55" s="203">
        <f t="shared" si="9"/>
        <v>746152.35</v>
      </c>
      <c r="P55" s="201">
        <f t="shared" si="9"/>
        <v>5103</v>
      </c>
      <c r="Q55" s="201">
        <f t="shared" si="9"/>
        <v>801</v>
      </c>
      <c r="R55" s="201">
        <f t="shared" si="9"/>
        <v>507</v>
      </c>
      <c r="S55" s="204">
        <f t="shared" si="9"/>
        <v>664.5823384444443</v>
      </c>
      <c r="T55" s="201">
        <f t="shared" si="9"/>
        <v>20</v>
      </c>
      <c r="U55" s="201">
        <f t="shared" si="9"/>
        <v>0</v>
      </c>
      <c r="V55" s="201">
        <f t="shared" si="9"/>
        <v>0</v>
      </c>
      <c r="W55" s="204">
        <f t="shared" si="9"/>
        <v>500</v>
      </c>
      <c r="X55" s="165"/>
      <c r="Y55" s="165"/>
      <c r="Z55" s="165"/>
      <c r="AA55" s="205"/>
    </row>
    <row r="56" spans="2:27" x14ac:dyDescent="0.25">
      <c r="B56" s="62"/>
      <c r="C56" s="62"/>
      <c r="D56" s="62"/>
    </row>
    <row r="57" spans="2:27" x14ac:dyDescent="0.25">
      <c r="B57" s="63"/>
      <c r="C57" s="63"/>
      <c r="D57" s="63"/>
    </row>
  </sheetData>
  <sheetProtection algorithmName="SHA-512" hashValue="0EZXiEfTOXrOga/4nsMir7tgvsu+L++vcTTy0Qm2mSmtakpA235BgSaEPgie76WuCxfZvvpDeK/se/5wz+NvFA==" saltValue="N0sPeoIolms2WkeTH/Cc8A==" spinCount="100000" sheet="1" objects="1" scenarios="1" formatCells="0" formatRows="0" insertRows="0" insertHyperlinks="0"/>
  <protectedRanges>
    <protectedRange sqref="B5:AA54" name="Range1"/>
  </protectedRanges>
  <mergeCells count="23">
    <mergeCell ref="X2:AA2"/>
    <mergeCell ref="X3:AA3"/>
    <mergeCell ref="B3:B4"/>
    <mergeCell ref="E3:E4"/>
    <mergeCell ref="F3:F4"/>
    <mergeCell ref="G3:G4"/>
    <mergeCell ref="H3:H4"/>
    <mergeCell ref="I3:I4"/>
    <mergeCell ref="J3:J4"/>
    <mergeCell ref="K3:K4"/>
    <mergeCell ref="L3:L4"/>
    <mergeCell ref="O3:O4"/>
    <mergeCell ref="S3:S4"/>
    <mergeCell ref="W3:W4"/>
    <mergeCell ref="O1:V1"/>
    <mergeCell ref="M3:M4"/>
    <mergeCell ref="N3:N4"/>
    <mergeCell ref="P3:P4"/>
    <mergeCell ref="Q3:Q4"/>
    <mergeCell ref="R3:R4"/>
    <mergeCell ref="T3:T4"/>
    <mergeCell ref="U3:U4"/>
    <mergeCell ref="V3:V4"/>
  </mergeCells>
  <conditionalFormatting sqref="H5:H10 H13:H54">
    <cfRule type="containsText" dxfId="28" priority="19" operator="containsText" text="Custody Navigators">
      <formula>NOT(ISERROR(SEARCH("Custody Navigators",H5)))</formula>
    </cfRule>
  </conditionalFormatting>
  <conditionalFormatting sqref="H11">
    <cfRule type="containsText" dxfId="27" priority="10" operator="containsText" text="Custody Navigators">
      <formula>NOT(ISERROR(SEARCH("Custody Navigators",H11)))</formula>
    </cfRule>
  </conditionalFormatting>
  <conditionalFormatting sqref="H12">
    <cfRule type="containsText" dxfId="26" priority="1" operator="containsText" text="Custody Navigators">
      <formula>NOT(ISERROR(SEARCH("Custody Navigators",H12)))</formula>
    </cfRule>
  </conditionalFormatting>
  <dataValidations count="2">
    <dataValidation type="custom" allowBlank="1" showInputMessage="1" showErrorMessage="1" sqref="E5:G54">
      <formula1>ISNUMBER(E5)</formula1>
    </dataValidation>
    <dataValidation type="decimal" allowBlank="1" showInputMessage="1" showErrorMessage="1" sqref="L5:N54">
      <formula1>0</formula1>
      <formula2>1000000000000000000</formula2>
    </dataValidation>
  </dataValidations>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20" operator="containsText" id="{8E21FC4D-ECC1-4BA7-ADD1-C4F60769185D}">
            <xm:f>NOT(ISERROR(SEARCH(Definitions!$G$12,H5)))</xm:f>
            <xm:f>Definitions!$G$12</xm:f>
            <x14:dxf>
              <font>
                <color rgb="FF006100"/>
              </font>
              <fill>
                <patternFill>
                  <bgColor rgb="FFC6EFCE"/>
                </patternFill>
              </fill>
            </x14:dxf>
          </x14:cfRule>
          <x14:cfRule type="containsText" priority="21" operator="containsText" id="{EA5BA311-68C8-48B5-ACD6-A346B09F9F40}">
            <xm:f>NOT(ISERROR(SEARCH(Definitions!$G$11,H5)))</xm:f>
            <xm:f>Definitions!$G$11</xm:f>
            <x14:dxf>
              <font>
                <color rgb="FF006100"/>
              </font>
              <fill>
                <patternFill>
                  <bgColor rgb="FFC6EFCE"/>
                </patternFill>
              </fill>
            </x14:dxf>
          </x14:cfRule>
          <x14:cfRule type="containsText" priority="22" operator="containsText" id="{9D5C256F-C302-461A-A3DF-DF0BC5701B7A}">
            <xm:f>NOT(ISERROR(SEARCH(Definitions!$G$10,H5)))</xm:f>
            <xm:f>Definitions!$G$10</xm:f>
            <x14:dxf>
              <font>
                <color rgb="FF006100"/>
              </font>
              <fill>
                <patternFill>
                  <bgColor rgb="FFC6EFCE"/>
                </patternFill>
              </fill>
            </x14:dxf>
          </x14:cfRule>
          <x14:cfRule type="containsText" priority="23" operator="containsText" id="{C2A5D298-C828-45DD-ABF5-8EA3E22FF080}">
            <xm:f>NOT(ISERROR(SEARCH(Definitions!$G$9,H5)))</xm:f>
            <xm:f>Definitions!$G$9</xm:f>
            <x14:dxf>
              <font>
                <color rgb="FF006100"/>
              </font>
              <fill>
                <patternFill>
                  <bgColor rgb="FFC6EFCE"/>
                </patternFill>
              </fill>
            </x14:dxf>
          </x14:cfRule>
          <x14:cfRule type="containsText" priority="24" operator="containsText" id="{92E0CE28-5C29-4B55-A62A-DE953B5FEDE2}">
            <xm:f>NOT(ISERROR(SEARCH(Definitions!$G$8,H5)))</xm:f>
            <xm:f>Definitions!$G$8</xm:f>
            <x14:dxf>
              <font>
                <color rgb="FF006100"/>
              </font>
              <fill>
                <patternFill>
                  <bgColor rgb="FFC6EFCE"/>
                </patternFill>
              </fill>
            </x14:dxf>
          </x14:cfRule>
          <x14:cfRule type="containsText" priority="25" operator="containsText" id="{6B90FC6E-E248-4B3A-8C17-2E588080E531}">
            <xm:f>NOT(ISERROR(SEARCH(Definitions!$G$7,H5)))</xm:f>
            <xm:f>Definitions!$G$7</xm:f>
            <x14:dxf>
              <font>
                <color rgb="FF006100"/>
              </font>
              <fill>
                <patternFill>
                  <bgColor rgb="FFC6EFCE"/>
                </patternFill>
              </fill>
            </x14:dxf>
          </x14:cfRule>
          <x14:cfRule type="containsText" priority="26" operator="containsText" id="{1A07A318-E59F-4319-AF49-74DF19CDDD20}">
            <xm:f>NOT(ISERROR(SEARCH(Definitions!$G$6,H5)))</xm:f>
            <xm:f>Definitions!$G$6</xm:f>
            <x14:dxf>
              <font>
                <color rgb="FF006100"/>
              </font>
              <fill>
                <patternFill>
                  <bgColor rgb="FFC6EFCE"/>
                </patternFill>
              </fill>
            </x14:dxf>
          </x14:cfRule>
          <x14:cfRule type="containsText" priority="27" operator="containsText" id="{E96F1D18-A0AE-42E6-B893-4EB57A2C4AEB}">
            <xm:f>NOT(ISERROR(SEARCH(Definitions!$G$5,H5)))</xm:f>
            <xm:f>Definitions!$G$5</xm:f>
            <x14:dxf>
              <font>
                <color rgb="FF006100"/>
              </font>
              <fill>
                <patternFill>
                  <bgColor rgb="FFC6EFCE"/>
                </patternFill>
              </fill>
            </x14:dxf>
          </x14:cfRule>
          <xm:sqref>H5:H10 H13:H54</xm:sqref>
        </x14:conditionalFormatting>
        <x14:conditionalFormatting xmlns:xm="http://schemas.microsoft.com/office/excel/2006/main">
          <x14:cfRule type="containsText" priority="11" operator="containsText" id="{8A9441A1-E795-4B42-9877-2CA7FE6CEFC3}">
            <xm:f>NOT(ISERROR(SEARCH('https://forcesserip.sharepoint.com/sites/teamhcopccksa/Shared Documents/General/Home Office (HO)/Quarterly Returns/23-24/Q2/[Annex B Quarter 2 (to update from Q1).xlsm]Definitions'!#REF!,H11)))</xm:f>
            <xm:f>'https://forcesserip.sharepoint.com/sites/teamhcopccksa/Shared Documents/General/Home Office (HO)/Quarterly Returns/23-24/Q2/[Annex B Quarter 2 (to update from Q1).xlsm]Definitions'!#REF!</xm:f>
            <x14:dxf>
              <font>
                <color rgb="FF006100"/>
              </font>
              <fill>
                <patternFill>
                  <bgColor rgb="FFC6EFCE"/>
                </patternFill>
              </fill>
            </x14:dxf>
          </x14:cfRule>
          <x14:cfRule type="containsText" priority="12" operator="containsText" id="{41DD0AF3-EF52-491F-9D6C-0B909845DB57}">
            <xm:f>NOT(ISERROR(SEARCH('https://forcesserip.sharepoint.com/sites/teamhcopccksa/Shared Documents/General/Home Office (HO)/Quarterly Returns/23-24/Q2/[Annex B Quarter 2 (to update from Q1).xlsm]Definitions'!#REF!,H11)))</xm:f>
            <xm:f>'https://forcesserip.sharepoint.com/sites/teamhcopccksa/Shared Documents/General/Home Office (HO)/Quarterly Returns/23-24/Q2/[Annex B Quarter 2 (to update from Q1).xlsm]Definitions'!#REF!</xm:f>
            <x14:dxf>
              <font>
                <color rgb="FF006100"/>
              </font>
              <fill>
                <patternFill>
                  <bgColor rgb="FFC6EFCE"/>
                </patternFill>
              </fill>
            </x14:dxf>
          </x14:cfRule>
          <x14:cfRule type="containsText" priority="13" operator="containsText" id="{29957E04-4B3A-4DE4-A714-6F8AA69301ED}">
            <xm:f>NOT(ISERROR(SEARCH('https://forcesserip.sharepoint.com/sites/teamhcopccksa/Shared Documents/General/Home Office (HO)/Quarterly Returns/23-24/Q2/[Annex B Quarter 2 (to update from Q1).xlsm]Definitions'!#REF!,H11)))</xm:f>
            <xm:f>'https://forcesserip.sharepoint.com/sites/teamhcopccksa/Shared Documents/General/Home Office (HO)/Quarterly Returns/23-24/Q2/[Annex B Quarter 2 (to update from Q1).xlsm]Definitions'!#REF!</xm:f>
            <x14:dxf>
              <font>
                <color rgb="FF006100"/>
              </font>
              <fill>
                <patternFill>
                  <bgColor rgb="FFC6EFCE"/>
                </patternFill>
              </fill>
            </x14:dxf>
          </x14:cfRule>
          <x14:cfRule type="containsText" priority="14" operator="containsText" id="{B2311DBB-12E2-4C8D-AEA9-1D98B20476F4}">
            <xm:f>NOT(ISERROR(SEARCH('https://forcesserip.sharepoint.com/sites/teamhcopccksa/Shared Documents/General/Home Office (HO)/Quarterly Returns/23-24/Q2/[Annex B Quarter 2 (to update from Q1).xlsm]Definitions'!#REF!,H11)))</xm:f>
            <xm:f>'https://forcesserip.sharepoint.com/sites/teamhcopccksa/Shared Documents/General/Home Office (HO)/Quarterly Returns/23-24/Q2/[Annex B Quarter 2 (to update from Q1).xlsm]Definitions'!#REF!</xm:f>
            <x14:dxf>
              <font>
                <color rgb="FF006100"/>
              </font>
              <fill>
                <patternFill>
                  <bgColor rgb="FFC6EFCE"/>
                </patternFill>
              </fill>
            </x14:dxf>
          </x14:cfRule>
          <x14:cfRule type="containsText" priority="15" operator="containsText" id="{86A63E8C-0FC1-4BB8-9265-14D66227AC7A}">
            <xm:f>NOT(ISERROR(SEARCH('https://forcesserip.sharepoint.com/sites/teamhcopccksa/Shared Documents/General/Home Office (HO)/Quarterly Returns/23-24/Q2/[Annex B Quarter 2 (to update from Q1).xlsm]Definitions'!#REF!,H11)))</xm:f>
            <xm:f>'https://forcesserip.sharepoint.com/sites/teamhcopccksa/Shared Documents/General/Home Office (HO)/Quarterly Returns/23-24/Q2/[Annex B Quarter 2 (to update from Q1).xlsm]Definitions'!#REF!</xm:f>
            <x14:dxf>
              <font>
                <color rgb="FF006100"/>
              </font>
              <fill>
                <patternFill>
                  <bgColor rgb="FFC6EFCE"/>
                </patternFill>
              </fill>
            </x14:dxf>
          </x14:cfRule>
          <x14:cfRule type="containsText" priority="16" operator="containsText" id="{C4BD179B-5FE2-4802-9319-FDDDD906B08E}">
            <xm:f>NOT(ISERROR(SEARCH('https://forcesserip.sharepoint.com/sites/teamhcopccksa/Shared Documents/General/Home Office (HO)/Quarterly Returns/23-24/Q2/[Annex B Quarter 2 (to update from Q1).xlsm]Definitions'!#REF!,H11)))</xm:f>
            <xm:f>'https://forcesserip.sharepoint.com/sites/teamhcopccksa/Shared Documents/General/Home Office (HO)/Quarterly Returns/23-24/Q2/[Annex B Quarter 2 (to update from Q1).xlsm]Definitions'!#REF!</xm:f>
            <x14:dxf>
              <font>
                <color rgb="FF006100"/>
              </font>
              <fill>
                <patternFill>
                  <bgColor rgb="FFC6EFCE"/>
                </patternFill>
              </fill>
            </x14:dxf>
          </x14:cfRule>
          <x14:cfRule type="containsText" priority="17" operator="containsText" id="{BDDBCF18-2471-4F19-AD33-DA81BC163C79}">
            <xm:f>NOT(ISERROR(SEARCH('https://forcesserip.sharepoint.com/sites/teamhcopccksa/Shared Documents/General/Home Office (HO)/Quarterly Returns/23-24/Q2/[Annex B Quarter 2 (to update from Q1).xlsm]Definitions'!#REF!,H11)))</xm:f>
            <xm:f>'https://forcesserip.sharepoint.com/sites/teamhcopccksa/Shared Documents/General/Home Office (HO)/Quarterly Returns/23-24/Q2/[Annex B Quarter 2 (to update from Q1).xlsm]Definitions'!#REF!</xm:f>
            <x14:dxf>
              <font>
                <color rgb="FF006100"/>
              </font>
              <fill>
                <patternFill>
                  <bgColor rgb="FFC6EFCE"/>
                </patternFill>
              </fill>
            </x14:dxf>
          </x14:cfRule>
          <x14:cfRule type="containsText" priority="18" operator="containsText" id="{1AA5DFAF-0DC5-4F52-848E-FB51BFA099DD}">
            <xm:f>NOT(ISERROR(SEARCH('https://forcesserip.sharepoint.com/sites/teamhcopccksa/Shared Documents/General/Home Office (HO)/Quarterly Returns/23-24/Q2/[Annex B Quarter 2 (to update from Q1).xlsm]Definitions'!#REF!,H11)))</xm:f>
            <xm:f>'https://forcesserip.sharepoint.com/sites/teamhcopccksa/Shared Documents/General/Home Office (HO)/Quarterly Returns/23-24/Q2/[Annex B Quarter 2 (to update from Q1).xlsm]Definitions'!#REF!</xm:f>
            <x14:dxf>
              <font>
                <color rgb="FF006100"/>
              </font>
              <fill>
                <patternFill>
                  <bgColor rgb="FFC6EFCE"/>
                </patternFill>
              </fill>
            </x14:dxf>
          </x14:cfRule>
          <xm:sqref>H11</xm:sqref>
        </x14:conditionalFormatting>
        <x14:conditionalFormatting xmlns:xm="http://schemas.microsoft.com/office/excel/2006/main">
          <x14:cfRule type="containsText" priority="2" operator="containsText" id="{2301E2D3-3892-4806-9050-D48D7277C3F3}">
            <xm:f>NOT(ISERROR(SEARCH(Definitions!$G$12,H12)))</xm:f>
            <xm:f>Definitions!$G$12</xm:f>
            <x14:dxf>
              <font>
                <color rgb="FF006100"/>
              </font>
              <fill>
                <patternFill>
                  <bgColor rgb="FFC6EFCE"/>
                </patternFill>
              </fill>
            </x14:dxf>
          </x14:cfRule>
          <x14:cfRule type="containsText" priority="3" operator="containsText" id="{FA5D3BE7-DF2A-4834-AB22-A776ADE0B4ED}">
            <xm:f>NOT(ISERROR(SEARCH(Definitions!$G$11,H12)))</xm:f>
            <xm:f>Definitions!$G$11</xm:f>
            <x14:dxf>
              <font>
                <color rgb="FF006100"/>
              </font>
              <fill>
                <patternFill>
                  <bgColor rgb="FFC6EFCE"/>
                </patternFill>
              </fill>
            </x14:dxf>
          </x14:cfRule>
          <x14:cfRule type="containsText" priority="4" operator="containsText" id="{8D5484DA-A1DA-462F-99F6-0E12D13F0765}">
            <xm:f>NOT(ISERROR(SEARCH(Definitions!$G$10,H12)))</xm:f>
            <xm:f>Definitions!$G$10</xm:f>
            <x14:dxf>
              <font>
                <color rgb="FF006100"/>
              </font>
              <fill>
                <patternFill>
                  <bgColor rgb="FFC6EFCE"/>
                </patternFill>
              </fill>
            </x14:dxf>
          </x14:cfRule>
          <x14:cfRule type="containsText" priority="5" operator="containsText" id="{0CD053DF-C839-4C26-A824-09CD8D17B8CB}">
            <xm:f>NOT(ISERROR(SEARCH(Definitions!$G$9,H12)))</xm:f>
            <xm:f>Definitions!$G$9</xm:f>
            <x14:dxf>
              <font>
                <color rgb="FF006100"/>
              </font>
              <fill>
                <patternFill>
                  <bgColor rgb="FFC6EFCE"/>
                </patternFill>
              </fill>
            </x14:dxf>
          </x14:cfRule>
          <x14:cfRule type="containsText" priority="6" operator="containsText" id="{2F359A53-3709-40CF-B4F3-4ADF996E7E1D}">
            <xm:f>NOT(ISERROR(SEARCH(Definitions!$G$8,H12)))</xm:f>
            <xm:f>Definitions!$G$8</xm:f>
            <x14:dxf>
              <font>
                <color rgb="FF006100"/>
              </font>
              <fill>
                <patternFill>
                  <bgColor rgb="FFC6EFCE"/>
                </patternFill>
              </fill>
            </x14:dxf>
          </x14:cfRule>
          <x14:cfRule type="containsText" priority="7" operator="containsText" id="{513C8AA9-9F77-40C2-99CD-A7034595A42C}">
            <xm:f>NOT(ISERROR(SEARCH(Definitions!$G$7,H12)))</xm:f>
            <xm:f>Definitions!$G$7</xm:f>
            <x14:dxf>
              <font>
                <color rgb="FF006100"/>
              </font>
              <fill>
                <patternFill>
                  <bgColor rgb="FFC6EFCE"/>
                </patternFill>
              </fill>
            </x14:dxf>
          </x14:cfRule>
          <x14:cfRule type="containsText" priority="8" operator="containsText" id="{24AA4129-3D10-4D1A-9DC2-99B8D11D42F3}">
            <xm:f>NOT(ISERROR(SEARCH(Definitions!$G$6,H12)))</xm:f>
            <xm:f>Definitions!$G$6</xm:f>
            <x14:dxf>
              <font>
                <color rgb="FF006100"/>
              </font>
              <fill>
                <patternFill>
                  <bgColor rgb="FFC6EFCE"/>
                </patternFill>
              </fill>
            </x14:dxf>
          </x14:cfRule>
          <x14:cfRule type="containsText" priority="9" operator="containsText" id="{88EE05BC-92EA-4032-970C-911095BF8DFA}">
            <xm:f>NOT(ISERROR(SEARCH(Definitions!$G$5,H12)))</xm:f>
            <xm:f>Definitions!$G$5</xm:f>
            <x14:dxf>
              <font>
                <color rgb="FF006100"/>
              </font>
              <fill>
                <patternFill>
                  <bgColor rgb="FFC6EFCE"/>
                </patternFill>
              </fill>
            </x14:dxf>
          </x14:cfRule>
          <xm:sqref>H12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Definitions!$B$29:$B$32</xm:f>
          </x14:formula1>
          <xm:sqref>K5:K54</xm:sqref>
        </x14:dataValidation>
        <x14:dataValidation type="list" allowBlank="1" showInputMessage="1" showErrorMessage="1">
          <x14:formula1>
            <xm:f>Definitions!$B$35:$B$38</xm:f>
          </x14:formula1>
          <xm:sqref>J5:J54</xm:sqref>
        </x14:dataValidation>
        <x14:dataValidation type="list" allowBlank="1" showInputMessage="1" showErrorMessage="1">
          <x14:formula1>
            <xm:f>Definitions!$B$5:$B$26</xm:f>
          </x14:formula1>
          <xm:sqref>H5:H54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79998168889431442"/>
  </sheetPr>
  <dimension ref="B1:N51"/>
  <sheetViews>
    <sheetView zoomScale="55" zoomScaleNormal="55" workbookViewId="0">
      <selection activeCell="O5" sqref="O5"/>
    </sheetView>
  </sheetViews>
  <sheetFormatPr defaultColWidth="8.7109375" defaultRowHeight="15" x14ac:dyDescent="0.25"/>
  <cols>
    <col min="1" max="1" width="2.42578125" style="48" customWidth="1"/>
    <col min="2" max="2" width="29.7109375" style="48" customWidth="1"/>
    <col min="3" max="3" width="25.42578125" style="48" customWidth="1"/>
    <col min="4" max="4" width="29.28515625" style="48" customWidth="1"/>
    <col min="5" max="5" width="25.42578125" style="48" customWidth="1"/>
    <col min="6" max="6" width="18.5703125" style="21" customWidth="1"/>
    <col min="7" max="7" width="19.42578125" style="21" customWidth="1"/>
    <col min="8" max="8" width="19.42578125" style="48" customWidth="1"/>
    <col min="9" max="9" width="15.42578125" style="48" customWidth="1"/>
    <col min="10" max="10" width="15.7109375" style="48" bestFit="1" customWidth="1"/>
    <col min="11" max="11" width="28.42578125" style="48" customWidth="1"/>
    <col min="12" max="14" width="24.7109375" style="48" customWidth="1"/>
    <col min="15" max="16384" width="8.7109375" style="48"/>
  </cols>
  <sheetData>
    <row r="1" spans="2:14" ht="11.65" customHeight="1" thickBot="1" x14ac:dyDescent="0.3"/>
    <row r="2" spans="2:14" ht="57.6" customHeight="1" thickBot="1" x14ac:dyDescent="0.3">
      <c r="B2" s="13" t="s">
        <v>224</v>
      </c>
      <c r="C2" s="161" t="s">
        <v>225</v>
      </c>
      <c r="D2" s="17" t="s">
        <v>226</v>
      </c>
      <c r="E2" s="161" t="s">
        <v>227</v>
      </c>
      <c r="F2" s="164" t="s">
        <v>228</v>
      </c>
      <c r="G2" s="164" t="s">
        <v>229</v>
      </c>
      <c r="H2" s="161" t="s">
        <v>230</v>
      </c>
      <c r="I2" s="161" t="s">
        <v>231</v>
      </c>
      <c r="J2" s="161" t="s">
        <v>232</v>
      </c>
      <c r="K2" s="269" t="s">
        <v>233</v>
      </c>
      <c r="L2" s="269"/>
      <c r="M2" s="269"/>
      <c r="N2" s="270"/>
    </row>
    <row r="3" spans="2:14" ht="82.15" customHeight="1" x14ac:dyDescent="0.25">
      <c r="B3" s="273" t="s">
        <v>234</v>
      </c>
      <c r="C3" s="275" t="s">
        <v>235</v>
      </c>
      <c r="D3" s="275" t="s">
        <v>236</v>
      </c>
      <c r="E3" s="275" t="s">
        <v>237</v>
      </c>
      <c r="F3" s="280" t="s">
        <v>238</v>
      </c>
      <c r="G3" s="280" t="s">
        <v>239</v>
      </c>
      <c r="H3" s="277" t="s">
        <v>240</v>
      </c>
      <c r="I3" s="279" t="s">
        <v>241</v>
      </c>
      <c r="J3" s="279" t="s">
        <v>242</v>
      </c>
      <c r="K3" s="271" t="s">
        <v>243</v>
      </c>
      <c r="L3" s="271"/>
      <c r="M3" s="271"/>
      <c r="N3" s="272"/>
    </row>
    <row r="4" spans="2:14" ht="14.65" customHeight="1" x14ac:dyDescent="0.25">
      <c r="B4" s="274"/>
      <c r="C4" s="276"/>
      <c r="D4" s="276"/>
      <c r="E4" s="276"/>
      <c r="F4" s="281"/>
      <c r="G4" s="281"/>
      <c r="H4" s="278"/>
      <c r="I4" s="271"/>
      <c r="J4" s="271"/>
      <c r="K4" s="162" t="s">
        <v>109</v>
      </c>
      <c r="L4" s="162" t="s">
        <v>110</v>
      </c>
      <c r="M4" s="162" t="s">
        <v>111</v>
      </c>
      <c r="N4" s="18" t="s">
        <v>112</v>
      </c>
    </row>
    <row r="5" spans="2:14" s="129" customFormat="1" ht="409.5" x14ac:dyDescent="0.25">
      <c r="B5" s="118" t="s">
        <v>244</v>
      </c>
      <c r="C5" s="106" t="s">
        <v>245</v>
      </c>
      <c r="D5" s="119" t="s">
        <v>246</v>
      </c>
      <c r="E5" s="113" t="s">
        <v>247</v>
      </c>
      <c r="F5" s="120" t="s">
        <v>248</v>
      </c>
      <c r="G5" s="105" t="s">
        <v>249</v>
      </c>
      <c r="H5" s="114">
        <f>6128.66+6128.66+6128.66+6128.66</f>
        <v>24514.639999999999</v>
      </c>
      <c r="I5" s="121">
        <v>44929</v>
      </c>
      <c r="J5" s="121">
        <v>45747</v>
      </c>
      <c r="K5" s="107" t="s">
        <v>250</v>
      </c>
      <c r="L5" s="107" t="s">
        <v>251</v>
      </c>
      <c r="M5" s="107" t="s">
        <v>252</v>
      </c>
      <c r="N5" s="115" t="s">
        <v>253</v>
      </c>
    </row>
    <row r="6" spans="2:14" s="129" customFormat="1" ht="252" customHeight="1" x14ac:dyDescent="0.25">
      <c r="B6" s="122" t="s">
        <v>254</v>
      </c>
      <c r="C6" s="106" t="s">
        <v>255</v>
      </c>
      <c r="D6" s="119" t="s">
        <v>256</v>
      </c>
      <c r="E6" s="113" t="s">
        <v>247</v>
      </c>
      <c r="F6" s="105" t="s">
        <v>2</v>
      </c>
      <c r="G6" s="105" t="s">
        <v>257</v>
      </c>
      <c r="H6" s="114">
        <f>6128.66+6128.67+6128.68+6128.68</f>
        <v>24514.690000000002</v>
      </c>
      <c r="I6" s="121">
        <v>44929</v>
      </c>
      <c r="J6" s="121">
        <v>45747</v>
      </c>
      <c r="K6" s="105" t="s">
        <v>258</v>
      </c>
      <c r="L6" s="107" t="s">
        <v>259</v>
      </c>
      <c r="M6" s="107" t="s">
        <v>260</v>
      </c>
      <c r="N6" s="115" t="s">
        <v>261</v>
      </c>
    </row>
    <row r="7" spans="2:14" s="129" customFormat="1" ht="409.5" x14ac:dyDescent="0.25">
      <c r="B7" s="123" t="s">
        <v>262</v>
      </c>
      <c r="C7" s="106" t="s">
        <v>255</v>
      </c>
      <c r="D7" s="119" t="s">
        <v>256</v>
      </c>
      <c r="E7" s="113" t="s">
        <v>247</v>
      </c>
      <c r="F7" s="105" t="s">
        <v>263</v>
      </c>
      <c r="G7" s="105" t="s">
        <v>264</v>
      </c>
      <c r="H7" s="114">
        <f>6128.66+6128.67+6128.67+6128.67</f>
        <v>24514.67</v>
      </c>
      <c r="I7" s="121">
        <v>44929</v>
      </c>
      <c r="J7" s="121">
        <v>45747</v>
      </c>
      <c r="K7" s="107" t="s">
        <v>265</v>
      </c>
      <c r="L7" s="107" t="s">
        <v>266</v>
      </c>
      <c r="M7" s="107" t="s">
        <v>267</v>
      </c>
      <c r="N7" s="115" t="s">
        <v>268</v>
      </c>
    </row>
    <row r="8" spans="2:14" ht="409.5" x14ac:dyDescent="0.25">
      <c r="B8" s="58" t="s">
        <v>269</v>
      </c>
      <c r="C8" s="2" t="s">
        <v>270</v>
      </c>
      <c r="D8" s="2" t="s">
        <v>271</v>
      </c>
      <c r="E8" s="2" t="s">
        <v>247</v>
      </c>
      <c r="F8" s="5" t="s">
        <v>272</v>
      </c>
      <c r="G8" s="5" t="s">
        <v>273</v>
      </c>
      <c r="H8" s="51">
        <v>5000</v>
      </c>
      <c r="I8" s="98">
        <v>44958</v>
      </c>
      <c r="J8" s="98">
        <v>45717</v>
      </c>
      <c r="K8" s="53" t="s">
        <v>154</v>
      </c>
      <c r="L8" s="53" t="s">
        <v>154</v>
      </c>
      <c r="M8" s="166" t="s">
        <v>274</v>
      </c>
      <c r="N8" s="54" t="s">
        <v>275</v>
      </c>
    </row>
    <row r="9" spans="2:14" x14ac:dyDescent="0.25">
      <c r="B9" s="58"/>
      <c r="C9" s="49"/>
      <c r="D9" s="49"/>
      <c r="E9" s="49"/>
      <c r="F9" s="6"/>
      <c r="G9" s="6"/>
      <c r="H9" s="51"/>
      <c r="I9" s="98"/>
      <c r="J9" s="98"/>
      <c r="K9" s="53"/>
      <c r="L9" s="53"/>
      <c r="M9" s="53"/>
      <c r="N9" s="54"/>
    </row>
    <row r="10" spans="2:14" x14ac:dyDescent="0.25">
      <c r="B10" s="58"/>
      <c r="C10" s="49"/>
      <c r="D10" s="49"/>
      <c r="E10" s="49"/>
      <c r="F10" s="6"/>
      <c r="G10" s="6"/>
      <c r="H10" s="51"/>
      <c r="I10" s="98"/>
      <c r="J10" s="98"/>
      <c r="K10" s="53"/>
      <c r="L10" s="53"/>
      <c r="M10" s="53"/>
      <c r="N10" s="54"/>
    </row>
    <row r="11" spans="2:14" x14ac:dyDescent="0.25">
      <c r="B11" s="58"/>
      <c r="C11" s="49"/>
      <c r="D11" s="49"/>
      <c r="E11" s="49"/>
      <c r="F11" s="6"/>
      <c r="G11" s="6"/>
      <c r="H11" s="51"/>
      <c r="I11" s="98"/>
      <c r="J11" s="98"/>
      <c r="K11" s="53"/>
      <c r="L11" s="53"/>
      <c r="M11" s="53"/>
      <c r="N11" s="54"/>
    </row>
    <row r="12" spans="2:14" x14ac:dyDescent="0.25">
      <c r="B12" s="58"/>
      <c r="C12" s="49"/>
      <c r="D12" s="49"/>
      <c r="E12" s="49"/>
      <c r="F12" s="6"/>
      <c r="G12" s="6"/>
      <c r="H12" s="51"/>
      <c r="I12" s="98"/>
      <c r="J12" s="98"/>
      <c r="K12" s="53"/>
      <c r="L12" s="53"/>
      <c r="M12" s="53"/>
      <c r="N12" s="54"/>
    </row>
    <row r="13" spans="2:14" x14ac:dyDescent="0.25">
      <c r="B13" s="58"/>
      <c r="C13" s="49"/>
      <c r="D13" s="49"/>
      <c r="E13" s="49"/>
      <c r="F13" s="6"/>
      <c r="G13" s="6"/>
      <c r="H13" s="51"/>
      <c r="I13" s="98"/>
      <c r="J13" s="98"/>
      <c r="K13" s="53"/>
      <c r="L13" s="53"/>
      <c r="M13" s="53"/>
      <c r="N13" s="54"/>
    </row>
    <row r="14" spans="2:14" x14ac:dyDescent="0.25">
      <c r="B14" s="58"/>
      <c r="C14" s="49"/>
      <c r="D14" s="49"/>
      <c r="E14" s="49"/>
      <c r="F14" s="6"/>
      <c r="G14" s="6"/>
      <c r="H14" s="51"/>
      <c r="I14" s="98"/>
      <c r="J14" s="98"/>
      <c r="K14" s="53"/>
      <c r="L14" s="53"/>
      <c r="M14" s="53"/>
      <c r="N14" s="54"/>
    </row>
    <row r="15" spans="2:14" x14ac:dyDescent="0.25">
      <c r="B15" s="58"/>
      <c r="C15" s="49"/>
      <c r="D15" s="49"/>
      <c r="E15" s="49"/>
      <c r="F15" s="6"/>
      <c r="G15" s="6"/>
      <c r="H15" s="51"/>
      <c r="I15" s="98"/>
      <c r="J15" s="98"/>
      <c r="K15" s="53"/>
      <c r="L15" s="53"/>
      <c r="M15" s="53"/>
      <c r="N15" s="54"/>
    </row>
    <row r="16" spans="2:14" x14ac:dyDescent="0.25">
      <c r="B16" s="58"/>
      <c r="C16" s="49"/>
      <c r="D16" s="49"/>
      <c r="E16" s="49"/>
      <c r="F16" s="6"/>
      <c r="G16" s="6"/>
      <c r="H16" s="51"/>
      <c r="I16" s="98"/>
      <c r="J16" s="98"/>
      <c r="K16" s="53"/>
      <c r="L16" s="53"/>
      <c r="M16" s="53"/>
      <c r="N16" s="54"/>
    </row>
    <row r="17" spans="2:14" x14ac:dyDescent="0.25">
      <c r="B17" s="58"/>
      <c r="C17" s="49"/>
      <c r="D17" s="49"/>
      <c r="E17" s="49"/>
      <c r="F17" s="6"/>
      <c r="G17" s="6"/>
      <c r="H17" s="51"/>
      <c r="I17" s="98"/>
      <c r="J17" s="98"/>
      <c r="K17" s="53"/>
      <c r="L17" s="53"/>
      <c r="M17" s="53"/>
      <c r="N17" s="54"/>
    </row>
    <row r="18" spans="2:14" x14ac:dyDescent="0.25">
      <c r="B18" s="58"/>
      <c r="C18" s="49"/>
      <c r="D18" s="49"/>
      <c r="E18" s="49"/>
      <c r="F18" s="6"/>
      <c r="G18" s="6"/>
      <c r="H18" s="51"/>
      <c r="I18" s="98"/>
      <c r="J18" s="98"/>
      <c r="K18" s="53"/>
      <c r="L18" s="53"/>
      <c r="M18" s="53"/>
      <c r="N18" s="54"/>
    </row>
    <row r="19" spans="2:14" x14ac:dyDescent="0.25">
      <c r="B19" s="58"/>
      <c r="C19" s="49"/>
      <c r="D19" s="49"/>
      <c r="E19" s="49"/>
      <c r="F19" s="6"/>
      <c r="G19" s="6"/>
      <c r="H19" s="51"/>
      <c r="I19" s="98"/>
      <c r="J19" s="98"/>
      <c r="K19" s="53"/>
      <c r="L19" s="53"/>
      <c r="M19" s="53"/>
      <c r="N19" s="54"/>
    </row>
    <row r="20" spans="2:14" x14ac:dyDescent="0.25">
      <c r="B20" s="58"/>
      <c r="C20" s="49"/>
      <c r="D20" s="49"/>
      <c r="E20" s="49"/>
      <c r="F20" s="6"/>
      <c r="G20" s="6"/>
      <c r="H20" s="51"/>
      <c r="I20" s="98"/>
      <c r="J20" s="98"/>
      <c r="K20" s="53"/>
      <c r="L20" s="53"/>
      <c r="M20" s="53"/>
      <c r="N20" s="54"/>
    </row>
    <row r="21" spans="2:14" x14ac:dyDescent="0.25">
      <c r="B21" s="58"/>
      <c r="C21" s="49"/>
      <c r="D21" s="49"/>
      <c r="E21" s="49"/>
      <c r="F21" s="6"/>
      <c r="G21" s="6"/>
      <c r="H21" s="51"/>
      <c r="I21" s="98"/>
      <c r="J21" s="98"/>
      <c r="K21" s="53"/>
      <c r="L21" s="53"/>
      <c r="M21" s="53"/>
      <c r="N21" s="54"/>
    </row>
    <row r="22" spans="2:14" x14ac:dyDescent="0.25">
      <c r="B22" s="58"/>
      <c r="C22" s="49"/>
      <c r="D22" s="49"/>
      <c r="E22" s="49"/>
      <c r="F22" s="6"/>
      <c r="G22" s="6"/>
      <c r="H22" s="51"/>
      <c r="I22" s="98"/>
      <c r="J22" s="98"/>
      <c r="K22" s="53"/>
      <c r="L22" s="53"/>
      <c r="M22" s="53"/>
      <c r="N22" s="54"/>
    </row>
    <row r="23" spans="2:14" x14ac:dyDescent="0.25">
      <c r="B23" s="58"/>
      <c r="C23" s="49"/>
      <c r="D23" s="49"/>
      <c r="E23" s="49"/>
      <c r="F23" s="6"/>
      <c r="G23" s="6"/>
      <c r="H23" s="51"/>
      <c r="I23" s="98"/>
      <c r="J23" s="98"/>
      <c r="K23" s="53"/>
      <c r="L23" s="53"/>
      <c r="M23" s="53"/>
      <c r="N23" s="54"/>
    </row>
    <row r="24" spans="2:14" x14ac:dyDescent="0.25">
      <c r="B24" s="58"/>
      <c r="C24" s="49"/>
      <c r="D24" s="49"/>
      <c r="E24" s="49"/>
      <c r="F24" s="6"/>
      <c r="G24" s="6"/>
      <c r="H24" s="51"/>
      <c r="I24" s="98"/>
      <c r="J24" s="98"/>
      <c r="K24" s="53"/>
      <c r="L24" s="53"/>
      <c r="M24" s="53"/>
      <c r="N24" s="54"/>
    </row>
    <row r="25" spans="2:14" x14ac:dyDescent="0.25">
      <c r="B25" s="58"/>
      <c r="C25" s="49"/>
      <c r="D25" s="49"/>
      <c r="E25" s="49"/>
      <c r="F25" s="6"/>
      <c r="G25" s="6"/>
      <c r="H25" s="51"/>
      <c r="I25" s="98"/>
      <c r="J25" s="98"/>
      <c r="K25" s="53"/>
      <c r="L25" s="53"/>
      <c r="M25" s="53"/>
      <c r="N25" s="54"/>
    </row>
    <row r="26" spans="2:14" x14ac:dyDescent="0.25">
      <c r="B26" s="58"/>
      <c r="C26" s="49"/>
      <c r="D26" s="49"/>
      <c r="E26" s="49"/>
      <c r="F26" s="6"/>
      <c r="G26" s="6"/>
      <c r="H26" s="51"/>
      <c r="I26" s="98"/>
      <c r="J26" s="98"/>
      <c r="K26" s="53"/>
      <c r="L26" s="53"/>
      <c r="M26" s="53"/>
      <c r="N26" s="54"/>
    </row>
    <row r="27" spans="2:14" x14ac:dyDescent="0.25">
      <c r="B27" s="58"/>
      <c r="C27" s="49"/>
      <c r="D27" s="49"/>
      <c r="E27" s="49"/>
      <c r="F27" s="6"/>
      <c r="G27" s="6"/>
      <c r="H27" s="51"/>
      <c r="I27" s="98"/>
      <c r="J27" s="98"/>
      <c r="K27" s="53"/>
      <c r="L27" s="53"/>
      <c r="M27" s="53"/>
      <c r="N27" s="54"/>
    </row>
    <row r="28" spans="2:14" x14ac:dyDescent="0.25">
      <c r="B28" s="58"/>
      <c r="C28" s="49"/>
      <c r="D28" s="49"/>
      <c r="E28" s="49"/>
      <c r="F28" s="6"/>
      <c r="G28" s="6"/>
      <c r="H28" s="51"/>
      <c r="I28" s="98"/>
      <c r="J28" s="98"/>
      <c r="K28" s="53"/>
      <c r="L28" s="53"/>
      <c r="M28" s="53"/>
      <c r="N28" s="54"/>
    </row>
    <row r="29" spans="2:14" x14ac:dyDescent="0.25">
      <c r="B29" s="58"/>
      <c r="C29" s="49"/>
      <c r="D29" s="49"/>
      <c r="E29" s="49"/>
      <c r="F29" s="6"/>
      <c r="G29" s="6"/>
      <c r="H29" s="51"/>
      <c r="I29" s="98"/>
      <c r="J29" s="98"/>
      <c r="K29" s="53"/>
      <c r="L29" s="53"/>
      <c r="M29" s="53"/>
      <c r="N29" s="54"/>
    </row>
    <row r="30" spans="2:14" x14ac:dyDescent="0.25">
      <c r="B30" s="58"/>
      <c r="C30" s="49"/>
      <c r="D30" s="49"/>
      <c r="E30" s="49"/>
      <c r="F30" s="6"/>
      <c r="G30" s="6"/>
      <c r="H30" s="51"/>
      <c r="I30" s="98"/>
      <c r="J30" s="98"/>
      <c r="K30" s="53"/>
      <c r="L30" s="53"/>
      <c r="M30" s="53"/>
      <c r="N30" s="54"/>
    </row>
    <row r="31" spans="2:14" x14ac:dyDescent="0.25">
      <c r="B31" s="58"/>
      <c r="C31" s="49"/>
      <c r="D31" s="49"/>
      <c r="E31" s="49"/>
      <c r="F31" s="6"/>
      <c r="G31" s="6"/>
      <c r="H31" s="51"/>
      <c r="I31" s="98"/>
      <c r="J31" s="98"/>
      <c r="K31" s="53"/>
      <c r="L31" s="53"/>
      <c r="M31" s="53"/>
      <c r="N31" s="54"/>
    </row>
    <row r="32" spans="2:14" x14ac:dyDescent="0.25">
      <c r="B32" s="58"/>
      <c r="C32" s="49"/>
      <c r="D32" s="49"/>
      <c r="E32" s="49"/>
      <c r="F32" s="6"/>
      <c r="G32" s="6"/>
      <c r="H32" s="51"/>
      <c r="I32" s="98"/>
      <c r="J32" s="98"/>
      <c r="K32" s="53"/>
      <c r="L32" s="53"/>
      <c r="M32" s="53"/>
      <c r="N32" s="54"/>
    </row>
    <row r="33" spans="2:14" x14ac:dyDescent="0.25">
      <c r="B33" s="58"/>
      <c r="C33" s="49"/>
      <c r="D33" s="49"/>
      <c r="E33" s="49"/>
      <c r="F33" s="6"/>
      <c r="G33" s="6"/>
      <c r="H33" s="51"/>
      <c r="I33" s="98"/>
      <c r="J33" s="98"/>
      <c r="K33" s="53"/>
      <c r="L33" s="53"/>
      <c r="M33" s="53"/>
      <c r="N33" s="54"/>
    </row>
    <row r="34" spans="2:14" x14ac:dyDescent="0.25">
      <c r="B34" s="58"/>
      <c r="C34" s="49"/>
      <c r="D34" s="49"/>
      <c r="E34" s="49"/>
      <c r="F34" s="6"/>
      <c r="G34" s="6"/>
      <c r="H34" s="51"/>
      <c r="I34" s="98"/>
      <c r="J34" s="98"/>
      <c r="K34" s="53"/>
      <c r="L34" s="53"/>
      <c r="M34" s="53"/>
      <c r="N34" s="54"/>
    </row>
    <row r="35" spans="2:14" x14ac:dyDescent="0.25">
      <c r="B35" s="58"/>
      <c r="C35" s="49"/>
      <c r="D35" s="49"/>
      <c r="E35" s="49"/>
      <c r="F35" s="6"/>
      <c r="G35" s="6"/>
      <c r="H35" s="51"/>
      <c r="I35" s="98"/>
      <c r="J35" s="98"/>
      <c r="K35" s="53"/>
      <c r="L35" s="53"/>
      <c r="M35" s="53"/>
      <c r="N35" s="54"/>
    </row>
    <row r="36" spans="2:14" x14ac:dyDescent="0.25">
      <c r="B36" s="58"/>
      <c r="C36" s="49"/>
      <c r="D36" s="49"/>
      <c r="E36" s="49"/>
      <c r="F36" s="6"/>
      <c r="G36" s="6"/>
      <c r="H36" s="51"/>
      <c r="I36" s="98"/>
      <c r="J36" s="98"/>
      <c r="K36" s="53"/>
      <c r="L36" s="53"/>
      <c r="M36" s="53"/>
      <c r="N36" s="54"/>
    </row>
    <row r="37" spans="2:14" x14ac:dyDescent="0.25">
      <c r="B37" s="58"/>
      <c r="C37" s="49"/>
      <c r="D37" s="49"/>
      <c r="E37" s="49"/>
      <c r="F37" s="6"/>
      <c r="G37" s="6"/>
      <c r="H37" s="51"/>
      <c r="I37" s="98"/>
      <c r="J37" s="98"/>
      <c r="K37" s="53"/>
      <c r="L37" s="53"/>
      <c r="M37" s="53"/>
      <c r="N37" s="54"/>
    </row>
    <row r="38" spans="2:14" x14ac:dyDescent="0.25">
      <c r="B38" s="58"/>
      <c r="C38" s="49"/>
      <c r="D38" s="49"/>
      <c r="E38" s="49"/>
      <c r="F38" s="6"/>
      <c r="G38" s="6"/>
      <c r="H38" s="51"/>
      <c r="I38" s="98"/>
      <c r="J38" s="98"/>
      <c r="K38" s="53"/>
      <c r="L38" s="53"/>
      <c r="M38" s="53"/>
      <c r="N38" s="54"/>
    </row>
    <row r="39" spans="2:14" x14ac:dyDescent="0.25">
      <c r="B39" s="58"/>
      <c r="C39" s="49"/>
      <c r="D39" s="49"/>
      <c r="E39" s="49"/>
      <c r="F39" s="6"/>
      <c r="G39" s="6"/>
      <c r="H39" s="51"/>
      <c r="I39" s="98"/>
      <c r="J39" s="98"/>
      <c r="K39" s="53"/>
      <c r="L39" s="53"/>
      <c r="M39" s="53"/>
      <c r="N39" s="54"/>
    </row>
    <row r="40" spans="2:14" x14ac:dyDescent="0.25">
      <c r="B40" s="58"/>
      <c r="C40" s="49"/>
      <c r="D40" s="49"/>
      <c r="E40" s="49"/>
      <c r="F40" s="6"/>
      <c r="G40" s="6"/>
      <c r="H40" s="51"/>
      <c r="I40" s="98"/>
      <c r="J40" s="98"/>
      <c r="K40" s="53"/>
      <c r="L40" s="53"/>
      <c r="M40" s="53"/>
      <c r="N40" s="54"/>
    </row>
    <row r="41" spans="2:14" x14ac:dyDescent="0.25">
      <c r="B41" s="58"/>
      <c r="C41" s="49"/>
      <c r="D41" s="49"/>
      <c r="E41" s="49"/>
      <c r="F41" s="6"/>
      <c r="G41" s="6"/>
      <c r="H41" s="51"/>
      <c r="I41" s="98"/>
      <c r="J41" s="98"/>
      <c r="K41" s="53"/>
      <c r="L41" s="53"/>
      <c r="M41" s="53"/>
      <c r="N41" s="54"/>
    </row>
    <row r="42" spans="2:14" x14ac:dyDescent="0.25">
      <c r="B42" s="58"/>
      <c r="C42" s="49"/>
      <c r="D42" s="49"/>
      <c r="E42" s="49"/>
      <c r="F42" s="6"/>
      <c r="G42" s="6"/>
      <c r="H42" s="51"/>
      <c r="I42" s="98"/>
      <c r="J42" s="98"/>
      <c r="K42" s="53"/>
      <c r="L42" s="53"/>
      <c r="M42" s="53"/>
      <c r="N42" s="54"/>
    </row>
    <row r="43" spans="2:14" x14ac:dyDescent="0.25">
      <c r="B43" s="58"/>
      <c r="C43" s="49"/>
      <c r="D43" s="49"/>
      <c r="E43" s="49"/>
      <c r="F43" s="6"/>
      <c r="G43" s="6"/>
      <c r="H43" s="51"/>
      <c r="I43" s="98"/>
      <c r="J43" s="98"/>
      <c r="K43" s="53"/>
      <c r="L43" s="53"/>
      <c r="M43" s="53"/>
      <c r="N43" s="54"/>
    </row>
    <row r="44" spans="2:14" x14ac:dyDescent="0.25">
      <c r="B44" s="58"/>
      <c r="C44" s="49"/>
      <c r="D44" s="49"/>
      <c r="E44" s="49"/>
      <c r="F44" s="6"/>
      <c r="G44" s="6"/>
      <c r="H44" s="51"/>
      <c r="I44" s="98"/>
      <c r="J44" s="98"/>
      <c r="K44" s="53"/>
      <c r="L44" s="53"/>
      <c r="M44" s="53"/>
      <c r="N44" s="54"/>
    </row>
    <row r="45" spans="2:14" x14ac:dyDescent="0.25">
      <c r="B45" s="58"/>
      <c r="C45" s="49"/>
      <c r="D45" s="49"/>
      <c r="E45" s="49"/>
      <c r="F45" s="6"/>
      <c r="G45" s="6"/>
      <c r="H45" s="51"/>
      <c r="I45" s="98"/>
      <c r="J45" s="98"/>
      <c r="K45" s="53"/>
      <c r="L45" s="53"/>
      <c r="M45" s="53"/>
      <c r="N45" s="54"/>
    </row>
    <row r="46" spans="2:14" x14ac:dyDescent="0.25">
      <c r="B46" s="58"/>
      <c r="C46" s="49"/>
      <c r="D46" s="49"/>
      <c r="E46" s="49"/>
      <c r="F46" s="6"/>
      <c r="G46" s="6"/>
      <c r="H46" s="51"/>
      <c r="I46" s="98"/>
      <c r="J46" s="98"/>
      <c r="K46" s="53"/>
      <c r="L46" s="53"/>
      <c r="M46" s="53"/>
      <c r="N46" s="54"/>
    </row>
    <row r="47" spans="2:14" x14ac:dyDescent="0.25">
      <c r="B47" s="58"/>
      <c r="C47" s="49"/>
      <c r="D47" s="49"/>
      <c r="E47" s="49"/>
      <c r="F47" s="6"/>
      <c r="G47" s="6"/>
      <c r="H47" s="51"/>
      <c r="I47" s="98"/>
      <c r="J47" s="98"/>
      <c r="K47" s="53"/>
      <c r="L47" s="53"/>
      <c r="M47" s="53"/>
      <c r="N47" s="54"/>
    </row>
    <row r="48" spans="2:14" x14ac:dyDescent="0.25">
      <c r="B48" s="58"/>
      <c r="C48" s="49"/>
      <c r="D48" s="49"/>
      <c r="E48" s="49"/>
      <c r="F48" s="6"/>
      <c r="G48" s="6"/>
      <c r="H48" s="51"/>
      <c r="I48" s="98"/>
      <c r="J48" s="98"/>
      <c r="K48" s="53"/>
      <c r="L48" s="53"/>
      <c r="M48" s="53"/>
      <c r="N48" s="54"/>
    </row>
    <row r="49" spans="2:14" x14ac:dyDescent="0.25">
      <c r="B49" s="58"/>
      <c r="C49" s="49"/>
      <c r="D49" s="49"/>
      <c r="E49" s="49"/>
      <c r="F49" s="6"/>
      <c r="G49" s="6"/>
      <c r="H49" s="51"/>
      <c r="I49" s="98"/>
      <c r="J49" s="98"/>
      <c r="K49" s="53"/>
      <c r="L49" s="53"/>
      <c r="M49" s="53"/>
      <c r="N49" s="54"/>
    </row>
    <row r="50" spans="2:14" x14ac:dyDescent="0.25">
      <c r="B50" s="58"/>
      <c r="C50" s="49"/>
      <c r="D50" s="49"/>
      <c r="E50" s="49"/>
      <c r="F50" s="6"/>
      <c r="G50" s="6"/>
      <c r="H50" s="51"/>
      <c r="I50" s="98"/>
      <c r="J50" s="98"/>
      <c r="K50" s="53"/>
      <c r="L50" s="53"/>
      <c r="M50" s="53"/>
      <c r="N50" s="54"/>
    </row>
    <row r="51" spans="2:14" ht="15.75" thickBot="1" x14ac:dyDescent="0.3">
      <c r="B51" s="61" t="s">
        <v>276</v>
      </c>
      <c r="C51" s="50"/>
      <c r="D51" s="50"/>
      <c r="E51" s="50"/>
      <c r="F51" s="165"/>
      <c r="G51" s="165"/>
      <c r="H51" s="52">
        <f>SUM(H5:H50)</f>
        <v>78544</v>
      </c>
      <c r="I51" s="55"/>
      <c r="J51" s="56"/>
      <c r="K51" s="56"/>
      <c r="L51" s="56"/>
      <c r="M51" s="56"/>
      <c r="N51" s="57"/>
    </row>
  </sheetData>
  <sheetProtection algorithmName="SHA-512" hashValue="dNYaejvFnfnD83Mfu+VHTo/Ru5PW4zA+1yDsKxk0MUpligyOApthHdC4KeC2vwxRwTa941EIEZmUCD7/eyy0DA==" saltValue="HjzuqJzBBdm5RkHypkGOKA==" spinCount="100000" sheet="1" objects="1" scenarios="1" formatCells="0" formatRows="0" insertRows="0" insertHyperlinks="0"/>
  <protectedRanges>
    <protectedRange sqref="B5:N50" name="Range1"/>
  </protectedRanges>
  <mergeCells count="11">
    <mergeCell ref="K2:N2"/>
    <mergeCell ref="K3:N3"/>
    <mergeCell ref="B3:B4"/>
    <mergeCell ref="C3:C4"/>
    <mergeCell ref="E3:E4"/>
    <mergeCell ref="H3:H4"/>
    <mergeCell ref="J3:J4"/>
    <mergeCell ref="F3:F4"/>
    <mergeCell ref="G3:G4"/>
    <mergeCell ref="I3:I4"/>
    <mergeCell ref="D3:D4"/>
  </mergeCells>
  <conditionalFormatting sqref="K6">
    <cfRule type="containsText" dxfId="1" priority="1" operator="containsText" text="'No'">
      <formula>NOT(ISERROR(SEARCH("'No'",K6)))</formula>
    </cfRule>
    <cfRule type="containsText" dxfId="0" priority="2" operator="containsText" text="'Yes'">
      <formula>NOT(ISERROR(SEARCH("'Yes'",K6)))</formula>
    </cfRule>
  </conditionalFormatting>
  <dataValidations count="3">
    <dataValidation type="list" allowBlank="1" showInputMessage="1" showErrorMessage="1" sqref="C51:D51">
      <formula1>#REF!</formula1>
    </dataValidation>
    <dataValidation type="list" allowBlank="1" showInputMessage="1" showErrorMessage="1" sqref="F51:G51">
      <formula1>"Yes, No"</formula1>
    </dataValidation>
    <dataValidation type="decimal" allowBlank="1" showInputMessage="1" showErrorMessage="1" sqref="H5:H50">
      <formula1>0</formula1>
      <formula2>1E+27</formula2>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79998168889431442"/>
  </sheetPr>
  <dimension ref="B1:R61"/>
  <sheetViews>
    <sheetView topLeftCell="C1" zoomScale="55" zoomScaleNormal="55" workbookViewId="0">
      <selection activeCell="J6" sqref="J6"/>
    </sheetView>
  </sheetViews>
  <sheetFormatPr defaultColWidth="8.85546875" defaultRowHeight="15" x14ac:dyDescent="0.25"/>
  <cols>
    <col min="1" max="1" width="3.28515625" style="129" customWidth="1"/>
    <col min="2" max="2" width="27.5703125" style="160" customWidth="1"/>
    <col min="3" max="3" width="24" style="128" customWidth="1"/>
    <col min="4" max="4" width="20.28515625" style="128" customWidth="1"/>
    <col min="5" max="5" width="24.7109375" style="128" customWidth="1"/>
    <col min="6" max="7" width="24.5703125" style="128" customWidth="1"/>
    <col min="8" max="8" width="36.5703125" style="128" customWidth="1"/>
    <col min="9" max="11" width="54.28515625" style="128" customWidth="1"/>
    <col min="12" max="12" width="55.42578125" style="227" customWidth="1"/>
    <col min="13" max="18" width="27.5703125" style="128" customWidth="1"/>
    <col min="19" max="16384" width="8.85546875" style="129"/>
  </cols>
  <sheetData>
    <row r="1" spans="2:18" ht="17.649999999999999" customHeight="1" thickBot="1" x14ac:dyDescent="0.3">
      <c r="B1" s="150" t="s">
        <v>277</v>
      </c>
      <c r="C1" s="282" t="s">
        <v>278</v>
      </c>
      <c r="D1" s="283"/>
      <c r="E1" s="283"/>
      <c r="F1" s="283"/>
      <c r="G1" s="283"/>
      <c r="H1" s="283"/>
      <c r="I1" s="283"/>
      <c r="J1" s="283"/>
      <c r="K1" s="283"/>
      <c r="L1" s="284"/>
    </row>
    <row r="2" spans="2:18" ht="16.899999999999999" customHeight="1" x14ac:dyDescent="0.25">
      <c r="B2" s="130"/>
      <c r="C2" s="130"/>
      <c r="D2" s="130"/>
      <c r="E2" s="130"/>
      <c r="F2" s="130"/>
      <c r="G2" s="130"/>
      <c r="H2" s="130"/>
      <c r="I2" s="130"/>
      <c r="J2" s="130"/>
      <c r="K2" s="130"/>
      <c r="L2" s="128"/>
    </row>
    <row r="3" spans="2:18" ht="72.599999999999994" customHeight="1" thickBot="1" x14ac:dyDescent="0.3">
      <c r="B3" s="131" t="s">
        <v>279</v>
      </c>
      <c r="C3" s="132" t="s">
        <v>280</v>
      </c>
      <c r="D3" s="133" t="s">
        <v>281</v>
      </c>
      <c r="E3" s="133" t="s">
        <v>282</v>
      </c>
      <c r="F3" s="133" t="s">
        <v>283</v>
      </c>
      <c r="G3" s="133" t="s">
        <v>284</v>
      </c>
      <c r="H3" s="133" t="s">
        <v>285</v>
      </c>
      <c r="I3" s="285" t="s">
        <v>286</v>
      </c>
      <c r="J3" s="285"/>
      <c r="K3" s="285"/>
      <c r="L3" s="286"/>
      <c r="Q3" s="129"/>
      <c r="R3" s="129"/>
    </row>
    <row r="4" spans="2:18" ht="120" customHeight="1" x14ac:dyDescent="0.25">
      <c r="B4" s="289" t="s">
        <v>287</v>
      </c>
      <c r="C4" s="291" t="s">
        <v>288</v>
      </c>
      <c r="D4" s="291" t="s">
        <v>289</v>
      </c>
      <c r="E4" s="291" t="s">
        <v>290</v>
      </c>
      <c r="F4" s="291" t="s">
        <v>291</v>
      </c>
      <c r="G4" s="291" t="s">
        <v>292</v>
      </c>
      <c r="H4" s="291" t="s">
        <v>293</v>
      </c>
      <c r="I4" s="287" t="s">
        <v>294</v>
      </c>
      <c r="J4" s="287"/>
      <c r="K4" s="287"/>
      <c r="L4" s="288"/>
      <c r="Q4" s="129"/>
      <c r="R4" s="129"/>
    </row>
    <row r="5" spans="2:18" x14ac:dyDescent="0.25">
      <c r="B5" s="290"/>
      <c r="C5" s="287"/>
      <c r="D5" s="287"/>
      <c r="E5" s="287"/>
      <c r="F5" s="287"/>
      <c r="G5" s="287"/>
      <c r="H5" s="287"/>
      <c r="I5" s="134" t="s">
        <v>109</v>
      </c>
      <c r="J5" s="134" t="s">
        <v>110</v>
      </c>
      <c r="K5" s="207" t="s">
        <v>111</v>
      </c>
      <c r="L5" s="246" t="s">
        <v>112</v>
      </c>
      <c r="Q5" s="129"/>
      <c r="R5" s="129"/>
    </row>
    <row r="6" spans="2:18" ht="244.9" customHeight="1" x14ac:dyDescent="0.25">
      <c r="B6" s="151" t="s">
        <v>295</v>
      </c>
      <c r="C6" s="106" t="s">
        <v>296</v>
      </c>
      <c r="D6" s="106" t="s">
        <v>297</v>
      </c>
      <c r="E6" s="118">
        <v>1</v>
      </c>
      <c r="F6" s="106" t="s">
        <v>298</v>
      </c>
      <c r="G6" s="106" t="s">
        <v>299</v>
      </c>
      <c r="H6" s="105" t="s">
        <v>300</v>
      </c>
      <c r="I6" s="113" t="s">
        <v>301</v>
      </c>
      <c r="J6" s="113" t="s">
        <v>302</v>
      </c>
      <c r="K6" s="113" t="s">
        <v>303</v>
      </c>
      <c r="L6" s="247" t="s">
        <v>304</v>
      </c>
      <c r="Q6" s="129"/>
      <c r="R6" s="129"/>
    </row>
    <row r="7" spans="2:18" ht="105" x14ac:dyDescent="0.25">
      <c r="B7" s="152" t="s">
        <v>295</v>
      </c>
      <c r="C7" s="106" t="s">
        <v>305</v>
      </c>
      <c r="D7" s="106" t="s">
        <v>306</v>
      </c>
      <c r="E7" s="118">
        <v>2</v>
      </c>
      <c r="F7" s="106" t="s">
        <v>307</v>
      </c>
      <c r="G7" s="106" t="s">
        <v>299</v>
      </c>
      <c r="H7" s="105" t="s">
        <v>308</v>
      </c>
      <c r="I7" s="113" t="s">
        <v>309</v>
      </c>
      <c r="J7" s="113" t="s">
        <v>310</v>
      </c>
      <c r="K7" s="136" t="s">
        <v>303</v>
      </c>
      <c r="L7" s="247" t="s">
        <v>304</v>
      </c>
      <c r="Q7" s="129"/>
      <c r="R7" s="129"/>
    </row>
    <row r="8" spans="2:18" s="138" customFormat="1" ht="129.6" customHeight="1" x14ac:dyDescent="0.25">
      <c r="B8" s="153" t="s">
        <v>311</v>
      </c>
      <c r="C8" s="106" t="s">
        <v>312</v>
      </c>
      <c r="D8" s="106" t="s">
        <v>313</v>
      </c>
      <c r="E8" s="135">
        <v>1</v>
      </c>
      <c r="F8" s="106" t="s">
        <v>314</v>
      </c>
      <c r="G8" s="106" t="s">
        <v>299</v>
      </c>
      <c r="H8" s="106" t="s">
        <v>315</v>
      </c>
      <c r="I8" s="106" t="s">
        <v>316</v>
      </c>
      <c r="J8" s="136" t="s">
        <v>317</v>
      </c>
      <c r="K8" s="136" t="s">
        <v>318</v>
      </c>
      <c r="L8" s="248" t="s">
        <v>318</v>
      </c>
      <c r="M8" s="137"/>
      <c r="N8" s="137"/>
      <c r="O8" s="137"/>
      <c r="P8" s="137"/>
    </row>
    <row r="9" spans="2:18" s="142" customFormat="1" ht="135" x14ac:dyDescent="0.25">
      <c r="B9" s="154" t="s">
        <v>319</v>
      </c>
      <c r="C9" s="113" t="s">
        <v>320</v>
      </c>
      <c r="D9" s="113" t="s">
        <v>313</v>
      </c>
      <c r="E9" s="139">
        <v>1</v>
      </c>
      <c r="F9" s="113" t="s">
        <v>314</v>
      </c>
      <c r="G9" s="113" t="s">
        <v>321</v>
      </c>
      <c r="H9" s="113" t="s">
        <v>322</v>
      </c>
      <c r="I9" s="113" t="s">
        <v>323</v>
      </c>
      <c r="J9" s="140" t="s">
        <v>324</v>
      </c>
      <c r="K9" s="140" t="s">
        <v>325</v>
      </c>
      <c r="L9" s="249" t="s">
        <v>325</v>
      </c>
      <c r="M9" s="141"/>
      <c r="N9" s="141"/>
      <c r="O9" s="141"/>
      <c r="P9" s="141"/>
    </row>
    <row r="10" spans="2:18" s="142" customFormat="1" ht="75" x14ac:dyDescent="0.25">
      <c r="B10" s="154" t="s">
        <v>326</v>
      </c>
      <c r="C10" s="113" t="s">
        <v>327</v>
      </c>
      <c r="D10" s="113" t="s">
        <v>328</v>
      </c>
      <c r="E10" s="139">
        <v>1</v>
      </c>
      <c r="F10" s="113" t="s">
        <v>329</v>
      </c>
      <c r="G10" s="113" t="s">
        <v>299</v>
      </c>
      <c r="H10" s="113" t="s">
        <v>330</v>
      </c>
      <c r="I10" s="113" t="s">
        <v>331</v>
      </c>
      <c r="J10" s="140" t="s">
        <v>332</v>
      </c>
      <c r="K10" s="140" t="s">
        <v>303</v>
      </c>
      <c r="L10" s="249" t="s">
        <v>303</v>
      </c>
      <c r="M10" s="141"/>
      <c r="N10" s="141"/>
      <c r="O10" s="141"/>
      <c r="P10" s="141"/>
    </row>
    <row r="11" spans="2:18" s="138" customFormat="1" ht="105" x14ac:dyDescent="0.25">
      <c r="B11" s="153" t="s">
        <v>326</v>
      </c>
      <c r="C11" s="106" t="s">
        <v>333</v>
      </c>
      <c r="D11" s="106" t="s">
        <v>313</v>
      </c>
      <c r="E11" s="135">
        <v>1</v>
      </c>
      <c r="F11" s="106" t="s">
        <v>314</v>
      </c>
      <c r="G11" s="106" t="s">
        <v>299</v>
      </c>
      <c r="H11" s="106" t="s">
        <v>334</v>
      </c>
      <c r="I11" s="106" t="s">
        <v>335</v>
      </c>
      <c r="J11" s="136" t="s">
        <v>336</v>
      </c>
      <c r="K11" s="136" t="s">
        <v>337</v>
      </c>
      <c r="L11" s="248" t="s">
        <v>337</v>
      </c>
      <c r="M11" s="137"/>
      <c r="N11" s="137"/>
      <c r="O11" s="137"/>
      <c r="P11" s="137"/>
    </row>
    <row r="12" spans="2:18" s="142" customFormat="1" ht="210.6" customHeight="1" x14ac:dyDescent="0.25">
      <c r="B12" s="154" t="s">
        <v>338</v>
      </c>
      <c r="C12" s="113" t="s">
        <v>339</v>
      </c>
      <c r="D12" s="113" t="s">
        <v>328</v>
      </c>
      <c r="E12" s="139">
        <v>3</v>
      </c>
      <c r="F12" s="113" t="s">
        <v>329</v>
      </c>
      <c r="G12" s="113" t="s">
        <v>299</v>
      </c>
      <c r="H12" s="113" t="s">
        <v>340</v>
      </c>
      <c r="I12" s="113" t="s">
        <v>341</v>
      </c>
      <c r="J12" s="140" t="s">
        <v>342</v>
      </c>
      <c r="K12" s="140" t="s">
        <v>343</v>
      </c>
      <c r="L12" s="249" t="s">
        <v>344</v>
      </c>
      <c r="M12" s="141"/>
      <c r="N12" s="141"/>
      <c r="O12" s="141"/>
      <c r="P12" s="141"/>
    </row>
    <row r="13" spans="2:18" s="142" customFormat="1" ht="105" x14ac:dyDescent="0.25">
      <c r="B13" s="154" t="s">
        <v>338</v>
      </c>
      <c r="C13" s="113" t="s">
        <v>345</v>
      </c>
      <c r="D13" s="113" t="s">
        <v>306</v>
      </c>
      <c r="E13" s="139">
        <v>1</v>
      </c>
      <c r="F13" s="113" t="s">
        <v>314</v>
      </c>
      <c r="G13" s="113" t="s">
        <v>299</v>
      </c>
      <c r="H13" s="113" t="s">
        <v>346</v>
      </c>
      <c r="I13" s="113" t="s">
        <v>347</v>
      </c>
      <c r="J13" s="140" t="s">
        <v>317</v>
      </c>
      <c r="K13" s="140" t="s">
        <v>348</v>
      </c>
      <c r="L13" s="249" t="s">
        <v>349</v>
      </c>
      <c r="M13" s="141"/>
      <c r="N13" s="141"/>
      <c r="O13" s="141"/>
      <c r="P13" s="141"/>
    </row>
    <row r="14" spans="2:18" s="142" customFormat="1" ht="165" x14ac:dyDescent="0.25">
      <c r="B14" s="154" t="s">
        <v>350</v>
      </c>
      <c r="C14" s="113" t="s">
        <v>351</v>
      </c>
      <c r="D14" s="113" t="s">
        <v>313</v>
      </c>
      <c r="E14" s="139">
        <v>1</v>
      </c>
      <c r="F14" s="113" t="s">
        <v>298</v>
      </c>
      <c r="G14" s="113" t="s">
        <v>299</v>
      </c>
      <c r="H14" s="113" t="s">
        <v>352</v>
      </c>
      <c r="I14" s="113" t="s">
        <v>353</v>
      </c>
      <c r="J14" s="140" t="s">
        <v>353</v>
      </c>
      <c r="K14" s="140" t="s">
        <v>354</v>
      </c>
      <c r="L14" s="249" t="s">
        <v>354</v>
      </c>
      <c r="M14" s="141"/>
      <c r="N14" s="141"/>
      <c r="O14" s="141"/>
      <c r="P14" s="141"/>
    </row>
    <row r="15" spans="2:18" s="142" customFormat="1" ht="183.75" customHeight="1" x14ac:dyDescent="0.25">
      <c r="B15" s="154" t="s">
        <v>355</v>
      </c>
      <c r="C15" s="113" t="s">
        <v>356</v>
      </c>
      <c r="D15" s="113" t="s">
        <v>357</v>
      </c>
      <c r="E15" s="139">
        <v>1</v>
      </c>
      <c r="F15" s="113" t="s">
        <v>314</v>
      </c>
      <c r="G15" s="113" t="s">
        <v>299</v>
      </c>
      <c r="H15" s="113" t="s">
        <v>358</v>
      </c>
      <c r="I15" s="113" t="s">
        <v>359</v>
      </c>
      <c r="J15" s="140" t="s">
        <v>360</v>
      </c>
      <c r="K15" s="140" t="s">
        <v>361</v>
      </c>
      <c r="L15" s="228" t="s">
        <v>362</v>
      </c>
      <c r="M15" s="224"/>
      <c r="N15" s="141"/>
      <c r="O15" s="141"/>
      <c r="P15" s="141"/>
    </row>
    <row r="16" spans="2:18" s="142" customFormat="1" ht="183.75" customHeight="1" x14ac:dyDescent="0.25">
      <c r="B16" s="154" t="s">
        <v>363</v>
      </c>
      <c r="C16" s="113" t="s">
        <v>364</v>
      </c>
      <c r="D16" s="113" t="s">
        <v>357</v>
      </c>
      <c r="E16" s="139">
        <v>1</v>
      </c>
      <c r="F16" s="113" t="s">
        <v>365</v>
      </c>
      <c r="G16" s="113" t="s">
        <v>299</v>
      </c>
      <c r="H16" s="113" t="s">
        <v>366</v>
      </c>
      <c r="I16" s="113" t="s">
        <v>353</v>
      </c>
      <c r="J16" s="140" t="s">
        <v>353</v>
      </c>
      <c r="K16" s="140" t="s">
        <v>367</v>
      </c>
      <c r="L16" s="140" t="s">
        <v>368</v>
      </c>
      <c r="M16" s="141"/>
      <c r="N16" s="141"/>
      <c r="O16" s="141"/>
      <c r="P16" s="141"/>
    </row>
    <row r="17" spans="2:16" s="142" customFormat="1" ht="60" x14ac:dyDescent="0.25">
      <c r="B17" s="154" t="s">
        <v>355</v>
      </c>
      <c r="C17" s="113" t="s">
        <v>369</v>
      </c>
      <c r="D17" s="113" t="s">
        <v>328</v>
      </c>
      <c r="E17" s="139">
        <v>1</v>
      </c>
      <c r="F17" s="113" t="s">
        <v>314</v>
      </c>
      <c r="G17" s="113" t="s">
        <v>299</v>
      </c>
      <c r="H17" s="113" t="s">
        <v>370</v>
      </c>
      <c r="I17" s="113" t="s">
        <v>371</v>
      </c>
      <c r="J17" s="140" t="s">
        <v>332</v>
      </c>
      <c r="K17" s="140" t="s">
        <v>372</v>
      </c>
      <c r="L17" s="249" t="s">
        <v>373</v>
      </c>
      <c r="M17" s="141"/>
      <c r="N17" s="141"/>
      <c r="O17" s="141"/>
      <c r="P17" s="141"/>
    </row>
    <row r="18" spans="2:16" s="142" customFormat="1" ht="227.45" customHeight="1" x14ac:dyDescent="0.25">
      <c r="B18" s="154" t="s">
        <v>374</v>
      </c>
      <c r="C18" s="113" t="s">
        <v>375</v>
      </c>
      <c r="D18" s="113" t="s">
        <v>313</v>
      </c>
      <c r="E18" s="139">
        <v>2</v>
      </c>
      <c r="F18" s="113" t="s">
        <v>314</v>
      </c>
      <c r="G18" s="113" t="s">
        <v>299</v>
      </c>
      <c r="H18" s="113" t="s">
        <v>376</v>
      </c>
      <c r="I18" s="113" t="s">
        <v>377</v>
      </c>
      <c r="J18" s="140" t="s">
        <v>332</v>
      </c>
      <c r="K18" s="140" t="s">
        <v>378</v>
      </c>
      <c r="L18" s="229" t="s">
        <v>378</v>
      </c>
      <c r="M18" s="141"/>
      <c r="N18" s="141"/>
      <c r="O18" s="141"/>
      <c r="P18" s="141"/>
    </row>
    <row r="19" spans="2:16" s="142" customFormat="1" x14ac:dyDescent="0.25">
      <c r="B19" s="154"/>
      <c r="C19" s="113"/>
      <c r="D19" s="113"/>
      <c r="E19" s="113"/>
      <c r="F19" s="143"/>
      <c r="G19" s="113"/>
      <c r="H19" s="113"/>
      <c r="I19" s="113"/>
      <c r="J19" s="113"/>
      <c r="K19" s="113"/>
      <c r="L19" s="250"/>
      <c r="M19" s="141"/>
      <c r="N19" s="141"/>
      <c r="O19" s="141"/>
      <c r="P19" s="141"/>
    </row>
    <row r="20" spans="2:16" s="142" customFormat="1" ht="150" x14ac:dyDescent="0.25">
      <c r="B20" s="154" t="s">
        <v>379</v>
      </c>
      <c r="C20" s="113" t="s">
        <v>380</v>
      </c>
      <c r="D20" s="113" t="s">
        <v>357</v>
      </c>
      <c r="E20" s="139">
        <v>1</v>
      </c>
      <c r="F20" s="113" t="s">
        <v>314</v>
      </c>
      <c r="G20" s="113" t="s">
        <v>299</v>
      </c>
      <c r="H20" s="113" t="s">
        <v>381</v>
      </c>
      <c r="I20" s="113" t="s">
        <v>382</v>
      </c>
      <c r="J20" s="140" t="s">
        <v>383</v>
      </c>
      <c r="K20" s="140" t="s">
        <v>384</v>
      </c>
      <c r="L20" s="140" t="s">
        <v>385</v>
      </c>
      <c r="M20" s="141"/>
      <c r="N20" s="141"/>
      <c r="O20" s="141"/>
      <c r="P20" s="141"/>
    </row>
    <row r="21" spans="2:16" s="142" customFormat="1" ht="120" x14ac:dyDescent="0.25">
      <c r="B21" s="154" t="s">
        <v>386</v>
      </c>
      <c r="C21" s="113" t="s">
        <v>387</v>
      </c>
      <c r="D21" s="113" t="s">
        <v>328</v>
      </c>
      <c r="E21" s="139">
        <v>1</v>
      </c>
      <c r="F21" s="113" t="s">
        <v>314</v>
      </c>
      <c r="G21" s="113" t="s">
        <v>388</v>
      </c>
      <c r="H21" s="113" t="s">
        <v>389</v>
      </c>
      <c r="I21" s="113" t="s">
        <v>390</v>
      </c>
      <c r="J21" s="140" t="s">
        <v>391</v>
      </c>
      <c r="K21" s="140" t="s">
        <v>392</v>
      </c>
      <c r="L21" s="230" t="s">
        <v>393</v>
      </c>
      <c r="M21" s="224"/>
      <c r="N21" s="141"/>
      <c r="O21" s="141"/>
      <c r="P21" s="141"/>
    </row>
    <row r="22" spans="2:16" s="142" customFormat="1" ht="130.9" customHeight="1" x14ac:dyDescent="0.25">
      <c r="B22" s="154" t="s">
        <v>394</v>
      </c>
      <c r="C22" s="113" t="s">
        <v>395</v>
      </c>
      <c r="D22" s="113" t="s">
        <v>328</v>
      </c>
      <c r="E22" s="139">
        <v>1</v>
      </c>
      <c r="F22" s="113" t="s">
        <v>314</v>
      </c>
      <c r="G22" s="113" t="s">
        <v>299</v>
      </c>
      <c r="H22" s="113" t="s">
        <v>396</v>
      </c>
      <c r="I22" s="113" t="s">
        <v>353</v>
      </c>
      <c r="J22" s="140" t="s">
        <v>397</v>
      </c>
      <c r="K22" s="140" t="s">
        <v>398</v>
      </c>
      <c r="L22" s="229" t="s">
        <v>399</v>
      </c>
      <c r="M22" s="141"/>
      <c r="N22" s="141"/>
      <c r="O22" s="141"/>
      <c r="P22" s="141"/>
    </row>
    <row r="23" spans="2:16" s="142" customFormat="1" ht="105" x14ac:dyDescent="0.25">
      <c r="B23" s="154" t="s">
        <v>400</v>
      </c>
      <c r="C23" s="113" t="s">
        <v>401</v>
      </c>
      <c r="D23" s="113" t="s">
        <v>357</v>
      </c>
      <c r="E23" s="139">
        <v>4</v>
      </c>
      <c r="F23" s="113" t="s">
        <v>314</v>
      </c>
      <c r="G23" s="113" t="s">
        <v>388</v>
      </c>
      <c r="H23" s="113" t="s">
        <v>402</v>
      </c>
      <c r="I23" s="113" t="s">
        <v>403</v>
      </c>
      <c r="J23" s="140" t="s">
        <v>404</v>
      </c>
      <c r="K23" s="140" t="s">
        <v>405</v>
      </c>
      <c r="L23" s="231" t="s">
        <v>393</v>
      </c>
      <c r="M23" s="141"/>
      <c r="N23" s="141"/>
      <c r="O23" s="141"/>
      <c r="P23" s="141"/>
    </row>
    <row r="24" spans="2:16" s="142" customFormat="1" ht="120" x14ac:dyDescent="0.25">
      <c r="B24" s="154" t="s">
        <v>400</v>
      </c>
      <c r="C24" s="113" t="s">
        <v>406</v>
      </c>
      <c r="D24" s="113" t="s">
        <v>328</v>
      </c>
      <c r="E24" s="139">
        <v>1</v>
      </c>
      <c r="F24" s="113" t="s">
        <v>314</v>
      </c>
      <c r="G24" s="113" t="s">
        <v>299</v>
      </c>
      <c r="H24" s="113" t="s">
        <v>407</v>
      </c>
      <c r="I24" s="113" t="s">
        <v>408</v>
      </c>
      <c r="J24" s="140" t="s">
        <v>409</v>
      </c>
      <c r="K24" s="140" t="s">
        <v>405</v>
      </c>
      <c r="L24" s="232" t="s">
        <v>393</v>
      </c>
      <c r="M24" s="224"/>
      <c r="N24" s="141"/>
      <c r="O24" s="141"/>
      <c r="P24" s="141"/>
    </row>
    <row r="25" spans="2:16" s="142" customFormat="1" ht="105" x14ac:dyDescent="0.25">
      <c r="B25" s="154" t="s">
        <v>400</v>
      </c>
      <c r="C25" s="113" t="s">
        <v>410</v>
      </c>
      <c r="D25" s="113" t="s">
        <v>328</v>
      </c>
      <c r="E25" s="139">
        <v>1</v>
      </c>
      <c r="F25" s="113" t="s">
        <v>314</v>
      </c>
      <c r="G25" s="113" t="s">
        <v>388</v>
      </c>
      <c r="H25" s="113" t="s">
        <v>411</v>
      </c>
      <c r="I25" s="113" t="s">
        <v>412</v>
      </c>
      <c r="J25" s="140" t="s">
        <v>409</v>
      </c>
      <c r="K25" s="140" t="s">
        <v>405</v>
      </c>
      <c r="L25" s="233" t="s">
        <v>393</v>
      </c>
      <c r="M25" s="224"/>
      <c r="N25" s="141"/>
      <c r="O25" s="141"/>
      <c r="P25" s="141"/>
    </row>
    <row r="26" spans="2:16" s="142" customFormat="1" ht="75" x14ac:dyDescent="0.25">
      <c r="B26" s="154" t="s">
        <v>413</v>
      </c>
      <c r="C26" s="113" t="s">
        <v>414</v>
      </c>
      <c r="D26" s="113" t="s">
        <v>328</v>
      </c>
      <c r="E26" s="139">
        <v>1</v>
      </c>
      <c r="F26" s="113" t="s">
        <v>314</v>
      </c>
      <c r="G26" s="113" t="s">
        <v>299</v>
      </c>
      <c r="H26" s="113" t="s">
        <v>415</v>
      </c>
      <c r="I26" s="113" t="s">
        <v>416</v>
      </c>
      <c r="J26" s="140" t="s">
        <v>417</v>
      </c>
      <c r="K26" s="140" t="s">
        <v>418</v>
      </c>
      <c r="L26" s="231" t="s">
        <v>419</v>
      </c>
      <c r="M26" s="224"/>
      <c r="N26" s="141"/>
      <c r="O26" s="141"/>
      <c r="P26" s="141"/>
    </row>
    <row r="27" spans="2:16" s="142" customFormat="1" ht="120" x14ac:dyDescent="0.25">
      <c r="B27" s="154" t="s">
        <v>413</v>
      </c>
      <c r="C27" s="113" t="s">
        <v>420</v>
      </c>
      <c r="D27" s="113" t="s">
        <v>313</v>
      </c>
      <c r="E27" s="139">
        <v>1</v>
      </c>
      <c r="F27" s="113" t="s">
        <v>314</v>
      </c>
      <c r="G27" s="113" t="s">
        <v>299</v>
      </c>
      <c r="H27" s="113" t="s">
        <v>421</v>
      </c>
      <c r="I27" s="113" t="s">
        <v>353</v>
      </c>
      <c r="J27" s="140" t="s">
        <v>422</v>
      </c>
      <c r="K27" s="140" t="s">
        <v>423</v>
      </c>
      <c r="L27" s="230" t="s">
        <v>419</v>
      </c>
      <c r="M27" s="224"/>
      <c r="N27" s="141"/>
      <c r="O27" s="141"/>
      <c r="P27" s="141"/>
    </row>
    <row r="28" spans="2:16" s="142" customFormat="1" ht="135" x14ac:dyDescent="0.25">
      <c r="B28" s="154" t="s">
        <v>424</v>
      </c>
      <c r="C28" s="113" t="s">
        <v>425</v>
      </c>
      <c r="D28" s="113" t="s">
        <v>328</v>
      </c>
      <c r="E28" s="139">
        <v>2</v>
      </c>
      <c r="F28" s="113" t="s">
        <v>329</v>
      </c>
      <c r="G28" s="113" t="s">
        <v>299</v>
      </c>
      <c r="H28" s="113" t="s">
        <v>426</v>
      </c>
      <c r="I28" s="113" t="s">
        <v>427</v>
      </c>
      <c r="J28" s="140" t="s">
        <v>428</v>
      </c>
      <c r="K28" s="140" t="s">
        <v>429</v>
      </c>
      <c r="L28" s="229" t="s">
        <v>430</v>
      </c>
      <c r="M28" s="141"/>
      <c r="N28" s="141"/>
      <c r="O28" s="141"/>
      <c r="P28" s="141"/>
    </row>
    <row r="29" spans="2:16" s="142" customFormat="1" ht="90" x14ac:dyDescent="0.25">
      <c r="B29" s="154" t="s">
        <v>424</v>
      </c>
      <c r="C29" s="113" t="s">
        <v>431</v>
      </c>
      <c r="D29" s="113" t="s">
        <v>328</v>
      </c>
      <c r="E29" s="139">
        <v>1</v>
      </c>
      <c r="F29" s="113" t="s">
        <v>298</v>
      </c>
      <c r="G29" s="113" t="s">
        <v>299</v>
      </c>
      <c r="H29" s="113" t="s">
        <v>432</v>
      </c>
      <c r="I29" s="113" t="s">
        <v>433</v>
      </c>
      <c r="J29" s="140" t="s">
        <v>428</v>
      </c>
      <c r="K29" s="140" t="s">
        <v>434</v>
      </c>
      <c r="L29" s="229" t="s">
        <v>435</v>
      </c>
      <c r="M29" s="141"/>
      <c r="N29" s="141"/>
      <c r="O29" s="141"/>
      <c r="P29" s="141"/>
    </row>
    <row r="30" spans="2:16" s="142" customFormat="1" ht="90" x14ac:dyDescent="0.25">
      <c r="B30" s="154" t="s">
        <v>436</v>
      </c>
      <c r="C30" s="113" t="s">
        <v>437</v>
      </c>
      <c r="D30" s="113" t="s">
        <v>313</v>
      </c>
      <c r="E30" s="139">
        <v>1</v>
      </c>
      <c r="F30" s="113" t="s">
        <v>314</v>
      </c>
      <c r="G30" s="113" t="s">
        <v>299</v>
      </c>
      <c r="H30" s="113" t="s">
        <v>438</v>
      </c>
      <c r="I30" s="113" t="s">
        <v>353</v>
      </c>
      <c r="J30" s="140" t="s">
        <v>439</v>
      </c>
      <c r="K30" s="140" t="s">
        <v>440</v>
      </c>
      <c r="L30" s="229" t="s">
        <v>441</v>
      </c>
      <c r="M30" s="141"/>
      <c r="N30" s="141"/>
      <c r="O30" s="141"/>
      <c r="P30" s="141"/>
    </row>
    <row r="31" spans="2:16" s="138" customFormat="1" ht="90" x14ac:dyDescent="0.25">
      <c r="B31" s="153" t="s">
        <v>442</v>
      </c>
      <c r="C31" s="106" t="s">
        <v>414</v>
      </c>
      <c r="D31" s="106" t="s">
        <v>328</v>
      </c>
      <c r="E31" s="135">
        <v>1</v>
      </c>
      <c r="F31" s="106" t="s">
        <v>307</v>
      </c>
      <c r="G31" s="106" t="s">
        <v>321</v>
      </c>
      <c r="H31" s="106" t="s">
        <v>415</v>
      </c>
      <c r="I31" s="106" t="s">
        <v>443</v>
      </c>
      <c r="J31" s="136" t="s">
        <v>444</v>
      </c>
      <c r="K31" s="136" t="s">
        <v>445</v>
      </c>
      <c r="L31" s="234" t="s">
        <v>445</v>
      </c>
      <c r="M31" s="137"/>
      <c r="N31" s="137"/>
      <c r="O31" s="137"/>
      <c r="P31" s="137"/>
    </row>
    <row r="32" spans="2:16" s="142" customFormat="1" ht="75" x14ac:dyDescent="0.25">
      <c r="B32" s="154" t="s">
        <v>446</v>
      </c>
      <c r="C32" s="113" t="s">
        <v>447</v>
      </c>
      <c r="D32" s="113" t="s">
        <v>313</v>
      </c>
      <c r="E32" s="139">
        <v>1</v>
      </c>
      <c r="F32" s="113" t="s">
        <v>365</v>
      </c>
      <c r="G32" s="113" t="s">
        <v>299</v>
      </c>
      <c r="H32" s="113" t="s">
        <v>448</v>
      </c>
      <c r="I32" s="113" t="s">
        <v>449</v>
      </c>
      <c r="J32" s="140" t="s">
        <v>450</v>
      </c>
      <c r="K32" s="140" t="s">
        <v>451</v>
      </c>
      <c r="L32" s="229" t="s">
        <v>452</v>
      </c>
      <c r="M32" s="141"/>
      <c r="N32" s="141"/>
      <c r="O32" s="141"/>
      <c r="P32" s="141"/>
    </row>
    <row r="33" spans="2:18" s="142" customFormat="1" ht="90" x14ac:dyDescent="0.25">
      <c r="B33" s="154" t="s">
        <v>453</v>
      </c>
      <c r="C33" s="113" t="s">
        <v>454</v>
      </c>
      <c r="D33" s="113" t="s">
        <v>313</v>
      </c>
      <c r="E33" s="139">
        <v>1</v>
      </c>
      <c r="F33" s="113" t="s">
        <v>314</v>
      </c>
      <c r="G33" s="113" t="s">
        <v>299</v>
      </c>
      <c r="H33" s="113" t="s">
        <v>455</v>
      </c>
      <c r="I33" s="113" t="s">
        <v>456</v>
      </c>
      <c r="J33" s="140" t="s">
        <v>450</v>
      </c>
      <c r="K33" s="140" t="s">
        <v>457</v>
      </c>
      <c r="L33" s="229" t="s">
        <v>458</v>
      </c>
      <c r="M33" s="141"/>
      <c r="N33" s="141"/>
      <c r="O33" s="141"/>
      <c r="P33" s="141"/>
    </row>
    <row r="34" spans="2:18" s="142" customFormat="1" ht="255" x14ac:dyDescent="0.25">
      <c r="B34" s="154" t="s">
        <v>459</v>
      </c>
      <c r="C34" s="113" t="s">
        <v>460</v>
      </c>
      <c r="D34" s="113" t="s">
        <v>313</v>
      </c>
      <c r="E34" s="139">
        <v>7</v>
      </c>
      <c r="F34" s="113" t="s">
        <v>314</v>
      </c>
      <c r="G34" s="113" t="s">
        <v>299</v>
      </c>
      <c r="H34" s="113" t="s">
        <v>461</v>
      </c>
      <c r="I34" s="113" t="s">
        <v>462</v>
      </c>
      <c r="J34" s="140" t="s">
        <v>463</v>
      </c>
      <c r="K34" s="140" t="s">
        <v>464</v>
      </c>
      <c r="L34" s="249" t="s">
        <v>465</v>
      </c>
      <c r="M34" s="141"/>
      <c r="N34" s="141"/>
      <c r="O34" s="141"/>
      <c r="P34" s="141"/>
    </row>
    <row r="35" spans="2:18" x14ac:dyDescent="0.25">
      <c r="B35" s="155"/>
      <c r="C35" s="106"/>
      <c r="D35" s="106"/>
      <c r="E35" s="106"/>
      <c r="F35" s="106"/>
      <c r="G35" s="106"/>
      <c r="H35" s="106"/>
      <c r="I35" s="106"/>
      <c r="J35" s="106"/>
      <c r="K35" s="106"/>
      <c r="L35" s="251"/>
      <c r="Q35" s="129"/>
      <c r="R35" s="129"/>
    </row>
    <row r="36" spans="2:18" x14ac:dyDescent="0.25">
      <c r="B36" s="156"/>
      <c r="C36" s="113"/>
      <c r="D36" s="106"/>
      <c r="E36" s="113"/>
      <c r="F36" s="113"/>
      <c r="G36" s="113"/>
      <c r="H36" s="113"/>
      <c r="I36" s="113"/>
      <c r="J36" s="113"/>
      <c r="K36" s="113"/>
      <c r="L36" s="115"/>
      <c r="Q36" s="129"/>
      <c r="R36" s="129"/>
    </row>
    <row r="37" spans="2:18" x14ac:dyDescent="0.25">
      <c r="B37" s="156"/>
      <c r="C37" s="113"/>
      <c r="D37" s="106"/>
      <c r="E37" s="113"/>
      <c r="F37" s="113"/>
      <c r="G37" s="113"/>
      <c r="H37" s="113"/>
      <c r="I37" s="113"/>
      <c r="J37" s="113"/>
      <c r="K37" s="113"/>
      <c r="L37" s="115"/>
      <c r="Q37" s="129"/>
      <c r="R37" s="129"/>
    </row>
    <row r="38" spans="2:18" x14ac:dyDescent="0.25">
      <c r="B38" s="156"/>
      <c r="C38" s="113"/>
      <c r="D38" s="106"/>
      <c r="E38" s="113"/>
      <c r="F38" s="113"/>
      <c r="G38" s="113"/>
      <c r="H38" s="113"/>
      <c r="I38" s="113"/>
      <c r="J38" s="113"/>
      <c r="K38" s="113"/>
      <c r="L38" s="115"/>
      <c r="Q38" s="129"/>
      <c r="R38" s="129"/>
    </row>
    <row r="39" spans="2:18" x14ac:dyDescent="0.25">
      <c r="B39" s="156"/>
      <c r="C39" s="113"/>
      <c r="D39" s="106"/>
      <c r="E39" s="113"/>
      <c r="F39" s="113"/>
      <c r="G39" s="113"/>
      <c r="H39" s="113"/>
      <c r="I39" s="113"/>
      <c r="J39" s="113"/>
      <c r="K39" s="113"/>
      <c r="L39" s="115"/>
      <c r="Q39" s="129"/>
      <c r="R39" s="129"/>
    </row>
    <row r="40" spans="2:18" x14ac:dyDescent="0.25">
      <c r="B40" s="156"/>
      <c r="C40" s="113"/>
      <c r="D40" s="106"/>
      <c r="E40" s="113"/>
      <c r="F40" s="113"/>
      <c r="G40" s="113"/>
      <c r="H40" s="113"/>
      <c r="I40" s="113"/>
      <c r="J40" s="113"/>
      <c r="K40" s="113"/>
      <c r="L40" s="115"/>
      <c r="Q40" s="129"/>
      <c r="R40" s="129"/>
    </row>
    <row r="41" spans="2:18" x14ac:dyDescent="0.25">
      <c r="B41" s="156"/>
      <c r="C41" s="113"/>
      <c r="D41" s="106"/>
      <c r="E41" s="113"/>
      <c r="F41" s="113"/>
      <c r="G41" s="113"/>
      <c r="H41" s="113"/>
      <c r="I41" s="113"/>
      <c r="J41" s="113"/>
      <c r="K41" s="113"/>
      <c r="L41" s="115"/>
      <c r="Q41" s="129"/>
      <c r="R41" s="129"/>
    </row>
    <row r="42" spans="2:18" x14ac:dyDescent="0.25">
      <c r="B42" s="156"/>
      <c r="C42" s="113"/>
      <c r="D42" s="106"/>
      <c r="E42" s="113"/>
      <c r="F42" s="113"/>
      <c r="G42" s="113"/>
      <c r="H42" s="113"/>
      <c r="I42" s="113"/>
      <c r="J42" s="113"/>
      <c r="K42" s="113"/>
      <c r="L42" s="115"/>
      <c r="Q42" s="129"/>
      <c r="R42" s="129"/>
    </row>
    <row r="43" spans="2:18" x14ac:dyDescent="0.25">
      <c r="B43" s="156"/>
      <c r="C43" s="113"/>
      <c r="D43" s="106"/>
      <c r="E43" s="113"/>
      <c r="F43" s="113"/>
      <c r="G43" s="113"/>
      <c r="H43" s="113"/>
      <c r="I43" s="113"/>
      <c r="J43" s="113"/>
      <c r="K43" s="113"/>
      <c r="L43" s="115"/>
      <c r="Q43" s="129"/>
      <c r="R43" s="129"/>
    </row>
    <row r="44" spans="2:18" x14ac:dyDescent="0.25">
      <c r="B44" s="156"/>
      <c r="C44" s="113"/>
      <c r="D44" s="106"/>
      <c r="E44" s="113"/>
      <c r="F44" s="113"/>
      <c r="G44" s="113"/>
      <c r="H44" s="113"/>
      <c r="I44" s="113"/>
      <c r="J44" s="113"/>
      <c r="K44" s="113"/>
      <c r="L44" s="115"/>
      <c r="Q44" s="129"/>
      <c r="R44" s="129"/>
    </row>
    <row r="45" spans="2:18" x14ac:dyDescent="0.25">
      <c r="B45" s="156"/>
      <c r="C45" s="113"/>
      <c r="D45" s="106"/>
      <c r="E45" s="113"/>
      <c r="F45" s="113"/>
      <c r="G45" s="113"/>
      <c r="H45" s="113"/>
      <c r="I45" s="113"/>
      <c r="J45" s="113"/>
      <c r="K45" s="113"/>
      <c r="L45" s="115"/>
      <c r="Q45" s="129"/>
      <c r="R45" s="129"/>
    </row>
    <row r="46" spans="2:18" x14ac:dyDescent="0.25">
      <c r="B46" s="156"/>
      <c r="C46" s="113"/>
      <c r="D46" s="106"/>
      <c r="E46" s="113"/>
      <c r="F46" s="113"/>
      <c r="G46" s="113"/>
      <c r="H46" s="113"/>
      <c r="I46" s="113"/>
      <c r="J46" s="113"/>
      <c r="K46" s="113"/>
      <c r="L46" s="115"/>
      <c r="Q46" s="129"/>
      <c r="R46" s="129"/>
    </row>
    <row r="47" spans="2:18" x14ac:dyDescent="0.25">
      <c r="B47" s="156"/>
      <c r="C47" s="113"/>
      <c r="D47" s="106"/>
      <c r="E47" s="113"/>
      <c r="F47" s="113"/>
      <c r="G47" s="113"/>
      <c r="H47" s="113"/>
      <c r="I47" s="113"/>
      <c r="J47" s="113"/>
      <c r="K47" s="113"/>
      <c r="L47" s="115"/>
      <c r="Q47" s="129"/>
      <c r="R47" s="129"/>
    </row>
    <row r="48" spans="2:18" x14ac:dyDescent="0.25">
      <c r="B48" s="157"/>
      <c r="C48" s="144"/>
      <c r="D48" s="106"/>
      <c r="E48" s="113"/>
      <c r="F48" s="113"/>
      <c r="G48" s="113"/>
      <c r="H48" s="113"/>
      <c r="I48" s="113"/>
      <c r="J48" s="113"/>
      <c r="K48" s="113"/>
      <c r="L48" s="115"/>
      <c r="Q48" s="129"/>
      <c r="R48" s="129"/>
    </row>
    <row r="49" spans="2:18" x14ac:dyDescent="0.25">
      <c r="B49" s="157"/>
      <c r="C49" s="144"/>
      <c r="D49" s="106"/>
      <c r="E49" s="113"/>
      <c r="F49" s="113"/>
      <c r="G49" s="113"/>
      <c r="H49" s="113"/>
      <c r="I49" s="113"/>
      <c r="J49" s="113"/>
      <c r="K49" s="113"/>
      <c r="L49" s="115"/>
      <c r="Q49" s="129"/>
      <c r="R49" s="129"/>
    </row>
    <row r="50" spans="2:18" x14ac:dyDescent="0.25">
      <c r="B50" s="122"/>
      <c r="C50" s="145"/>
      <c r="D50" s="106"/>
      <c r="E50" s="113"/>
      <c r="F50" s="113"/>
      <c r="G50" s="113"/>
      <c r="H50" s="113"/>
      <c r="I50" s="113"/>
      <c r="J50" s="113"/>
      <c r="K50" s="113"/>
      <c r="L50" s="115"/>
      <c r="Q50" s="129"/>
      <c r="R50" s="129"/>
    </row>
    <row r="51" spans="2:18" x14ac:dyDescent="0.25">
      <c r="B51" s="157"/>
      <c r="C51" s="144"/>
      <c r="D51" s="106"/>
      <c r="E51" s="113"/>
      <c r="F51" s="113"/>
      <c r="G51" s="113"/>
      <c r="H51" s="113"/>
      <c r="I51" s="113"/>
      <c r="J51" s="113"/>
      <c r="K51" s="113"/>
      <c r="L51" s="115"/>
      <c r="Q51" s="129"/>
      <c r="R51" s="129"/>
    </row>
    <row r="52" spans="2:18" x14ac:dyDescent="0.25">
      <c r="B52" s="157"/>
      <c r="C52" s="144"/>
      <c r="D52" s="106"/>
      <c r="E52" s="113"/>
      <c r="F52" s="113"/>
      <c r="G52" s="113"/>
      <c r="H52" s="113"/>
      <c r="I52" s="113"/>
      <c r="J52" s="113"/>
      <c r="K52" s="113"/>
      <c r="L52" s="115"/>
      <c r="Q52" s="129"/>
      <c r="R52" s="129"/>
    </row>
    <row r="53" spans="2:18" x14ac:dyDescent="0.25">
      <c r="B53" s="122"/>
      <c r="C53" s="145"/>
      <c r="D53" s="106"/>
      <c r="E53" s="113"/>
      <c r="F53" s="113"/>
      <c r="G53" s="113"/>
      <c r="H53" s="113"/>
      <c r="I53" s="113"/>
      <c r="J53" s="113"/>
      <c r="K53" s="113"/>
      <c r="L53" s="115"/>
      <c r="Q53" s="129"/>
      <c r="R53" s="129"/>
    </row>
    <row r="54" spans="2:18" x14ac:dyDescent="0.25">
      <c r="B54" s="156"/>
      <c r="C54" s="113"/>
      <c r="D54" s="106"/>
      <c r="E54" s="113"/>
      <c r="F54" s="113"/>
      <c r="G54" s="113"/>
      <c r="H54" s="113"/>
      <c r="I54" s="113"/>
      <c r="J54" s="113"/>
      <c r="K54" s="113"/>
      <c r="L54" s="115"/>
      <c r="Q54" s="129"/>
      <c r="R54" s="129"/>
    </row>
    <row r="55" spans="2:18" x14ac:dyDescent="0.25">
      <c r="B55" s="156"/>
      <c r="C55" s="113"/>
      <c r="D55" s="106"/>
      <c r="E55" s="113"/>
      <c r="F55" s="113"/>
      <c r="G55" s="113"/>
      <c r="H55" s="113"/>
      <c r="I55" s="113"/>
      <c r="J55" s="113"/>
      <c r="K55" s="113"/>
      <c r="L55" s="115"/>
      <c r="Q55" s="129"/>
      <c r="R55" s="129"/>
    </row>
    <row r="56" spans="2:18" x14ac:dyDescent="0.25">
      <c r="B56" s="156"/>
      <c r="C56" s="113"/>
      <c r="D56" s="106"/>
      <c r="E56" s="113"/>
      <c r="F56" s="113"/>
      <c r="G56" s="113"/>
      <c r="H56" s="113"/>
      <c r="I56" s="113"/>
      <c r="J56" s="113"/>
      <c r="K56" s="113"/>
      <c r="L56" s="115"/>
      <c r="Q56" s="129"/>
      <c r="R56" s="129"/>
    </row>
    <row r="57" spans="2:18" x14ac:dyDescent="0.25">
      <c r="B57" s="158" t="s">
        <v>276</v>
      </c>
      <c r="C57" s="146"/>
      <c r="D57" s="146"/>
      <c r="E57" s="147">
        <f>SUM(E6:E56)</f>
        <v>42</v>
      </c>
      <c r="F57" s="146"/>
      <c r="G57" s="148"/>
      <c r="H57" s="148"/>
      <c r="I57" s="146"/>
      <c r="J57" s="146"/>
      <c r="K57" s="146"/>
      <c r="L57" s="252"/>
      <c r="Q57" s="129"/>
      <c r="R57" s="129"/>
    </row>
    <row r="61" spans="2:18" x14ac:dyDescent="0.25">
      <c r="B61" s="159"/>
      <c r="C61" s="149"/>
      <c r="L61" s="128"/>
    </row>
  </sheetData>
  <sheetProtection algorithmName="SHA-512" hashValue="IIOoV4OZUcwM28EdTiOcJq+5sg+CYGfeYdEIUhwDU7VL8nv6Lq6xddAcc2z5bqTe+rvdKv30nqBszRW6DPLtsw==" saltValue="VqmFTy7VDEowenmquOj1nA==" spinCount="100000" sheet="1" objects="1" scenarios="1" formatCells="0" formatRows="0" insertRows="0" insertHyperlinks="0"/>
  <protectedRanges>
    <protectedRange sqref="B6:L56" name="Range1"/>
  </protectedRanges>
  <mergeCells count="10">
    <mergeCell ref="C1:L1"/>
    <mergeCell ref="I3:L3"/>
    <mergeCell ref="I4:L4"/>
    <mergeCell ref="B4:B5"/>
    <mergeCell ref="C4:C5"/>
    <mergeCell ref="D4:D5"/>
    <mergeCell ref="E4:E5"/>
    <mergeCell ref="F4:F5"/>
    <mergeCell ref="G4:G5"/>
    <mergeCell ref="H4:H5"/>
  </mergeCells>
  <dataValidations count="4">
    <dataValidation type="custom" allowBlank="1" showInputMessage="1" showErrorMessage="1" sqref="E6:E56">
      <formula1>ISNUMBER(E6)</formula1>
    </dataValidation>
    <dataValidation type="list" allowBlank="1" showInputMessage="1" showErrorMessage="1" sqref="G6:G56">
      <formula1>"Available and in use, Available but not in use, Unavailable"</formula1>
    </dataValidation>
    <dataValidation type="list" allowBlank="1" showInputMessage="1" showErrorMessage="1" sqref="F6:F56">
      <formula1>"Level 1, Level 2, Level 3, N/A"</formula1>
    </dataValidation>
    <dataValidation type="list" allowBlank="1" showInputMessage="1" showErrorMessage="1" sqref="D6:D56">
      <formula1>"Yes- DSA Utilised, No- In progress, No- Not in progress, No- Not required"</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79998168889431442"/>
  </sheetPr>
  <dimension ref="B2:T10"/>
  <sheetViews>
    <sheetView zoomScale="70" zoomScaleNormal="70" workbookViewId="0">
      <selection activeCell="H17" sqref="H17"/>
    </sheetView>
  </sheetViews>
  <sheetFormatPr defaultRowHeight="15" x14ac:dyDescent="0.25"/>
  <cols>
    <col min="1" max="1" width="3.28515625" customWidth="1"/>
    <col min="2" max="2" width="19.5703125" style="1" customWidth="1"/>
    <col min="3" max="3" width="17.28515625" style="1" customWidth="1"/>
    <col min="4" max="4" width="13.5703125" style="1" bestFit="1" customWidth="1"/>
    <col min="5" max="5" width="12.42578125" style="1" customWidth="1"/>
    <col min="6" max="6" width="12.28515625" style="1" bestFit="1" customWidth="1"/>
    <col min="7" max="7" width="13.5703125" style="1" customWidth="1"/>
    <col min="8" max="10" width="13.7109375" style="1" customWidth="1"/>
    <col min="11" max="11" width="12.28515625" style="1" bestFit="1" customWidth="1"/>
    <col min="12" max="12" width="9.5703125" style="1" customWidth="1"/>
    <col min="13" max="13" width="19" style="1" customWidth="1"/>
    <col min="14" max="14" width="18.7109375" style="1" customWidth="1"/>
    <col min="15" max="20" width="8.7109375" style="1"/>
  </cols>
  <sheetData>
    <row r="2" spans="2:20" ht="57.6" customHeight="1" x14ac:dyDescent="0.25">
      <c r="B2" s="292" t="s">
        <v>466</v>
      </c>
      <c r="C2" s="292" t="s">
        <v>467</v>
      </c>
      <c r="D2" s="294" t="s">
        <v>468</v>
      </c>
      <c r="E2" s="294"/>
      <c r="F2" s="294"/>
      <c r="G2" s="294"/>
      <c r="H2" s="294"/>
      <c r="I2" s="294"/>
      <c r="J2" s="294"/>
      <c r="K2" s="294"/>
      <c r="L2" s="294"/>
      <c r="M2" s="292" t="s">
        <v>469</v>
      </c>
      <c r="N2" s="292" t="s">
        <v>470</v>
      </c>
      <c r="T2"/>
    </row>
    <row r="3" spans="2:20" ht="43.15" customHeight="1" x14ac:dyDescent="0.25">
      <c r="B3" s="293"/>
      <c r="C3" s="293"/>
      <c r="D3" s="12" t="s">
        <v>471</v>
      </c>
      <c r="E3" s="12" t="s">
        <v>472</v>
      </c>
      <c r="F3" s="12" t="s">
        <v>473</v>
      </c>
      <c r="G3" s="12" t="s">
        <v>474</v>
      </c>
      <c r="H3" s="12" t="s">
        <v>475</v>
      </c>
      <c r="I3" s="12" t="s">
        <v>476</v>
      </c>
      <c r="J3" s="12" t="s">
        <v>477</v>
      </c>
      <c r="K3" s="12" t="s">
        <v>478</v>
      </c>
      <c r="L3" s="12" t="s">
        <v>161</v>
      </c>
      <c r="M3" s="293"/>
      <c r="N3" s="293"/>
      <c r="S3"/>
      <c r="T3"/>
    </row>
    <row r="4" spans="2:20" ht="24" customHeight="1" x14ac:dyDescent="0.25">
      <c r="B4" s="8"/>
      <c r="C4" s="11"/>
      <c r="D4" s="10"/>
      <c r="E4" s="9"/>
      <c r="F4" s="9"/>
      <c r="G4" s="9"/>
      <c r="H4" s="9"/>
      <c r="I4" s="9"/>
      <c r="J4" s="9"/>
      <c r="K4" s="9"/>
      <c r="L4" s="9"/>
      <c r="M4" s="9"/>
      <c r="N4" s="9"/>
      <c r="S4"/>
      <c r="T4"/>
    </row>
    <row r="5" spans="2:20" x14ac:dyDescent="0.25">
      <c r="B5" s="7">
        <v>136477</v>
      </c>
      <c r="C5" s="4">
        <v>6.75</v>
      </c>
      <c r="D5" s="4">
        <v>1</v>
      </c>
      <c r="E5" s="3">
        <v>3.6</v>
      </c>
      <c r="F5" s="3"/>
      <c r="G5" s="3"/>
      <c r="H5" s="3"/>
      <c r="I5" s="3"/>
      <c r="J5" s="3"/>
      <c r="K5" s="3">
        <v>1.9</v>
      </c>
      <c r="L5" s="3">
        <v>0.25</v>
      </c>
      <c r="M5" s="3" t="s">
        <v>479</v>
      </c>
      <c r="N5" s="4">
        <v>2</v>
      </c>
      <c r="S5"/>
      <c r="T5"/>
    </row>
    <row r="6" spans="2:20" x14ac:dyDescent="0.25">
      <c r="B6"/>
      <c r="C6"/>
      <c r="D6"/>
      <c r="E6"/>
    </row>
    <row r="7" spans="2:20" ht="46.9" customHeight="1" x14ac:dyDescent="0.25">
      <c r="B7" s="292" t="s">
        <v>480</v>
      </c>
      <c r="C7" s="292" t="s">
        <v>467</v>
      </c>
      <c r="D7" s="294" t="s">
        <v>468</v>
      </c>
      <c r="E7" s="294"/>
      <c r="F7" s="294"/>
      <c r="G7" s="294"/>
      <c r="H7" s="294"/>
      <c r="I7" s="294"/>
      <c r="J7" s="294"/>
      <c r="K7" s="294"/>
      <c r="L7" s="294"/>
      <c r="M7" s="292" t="s">
        <v>469</v>
      </c>
      <c r="N7" s="292" t="s">
        <v>470</v>
      </c>
    </row>
    <row r="8" spans="2:20" ht="55.9" customHeight="1" x14ac:dyDescent="0.25">
      <c r="B8" s="293"/>
      <c r="C8" s="293"/>
      <c r="D8" s="12" t="s">
        <v>471</v>
      </c>
      <c r="E8" s="12" t="s">
        <v>472</v>
      </c>
      <c r="F8" s="12" t="s">
        <v>473</v>
      </c>
      <c r="G8" s="12" t="s">
        <v>474</v>
      </c>
      <c r="H8" s="12" t="s">
        <v>475</v>
      </c>
      <c r="I8" s="12" t="s">
        <v>476</v>
      </c>
      <c r="J8" s="12" t="s">
        <v>477</v>
      </c>
      <c r="K8" s="12" t="s">
        <v>478</v>
      </c>
      <c r="L8" s="12" t="s">
        <v>161</v>
      </c>
      <c r="M8" s="293"/>
      <c r="N8" s="293"/>
    </row>
    <row r="9" spans="2:20" x14ac:dyDescent="0.25">
      <c r="B9" s="8" t="s">
        <v>481</v>
      </c>
      <c r="C9" s="11">
        <v>25</v>
      </c>
      <c r="D9" s="10">
        <v>1</v>
      </c>
      <c r="E9" s="9">
        <v>4</v>
      </c>
      <c r="F9" s="9">
        <v>5</v>
      </c>
      <c r="G9" s="9">
        <v>2</v>
      </c>
      <c r="H9" s="9">
        <v>4</v>
      </c>
      <c r="I9" s="9">
        <v>2</v>
      </c>
      <c r="J9" s="9">
        <v>2</v>
      </c>
      <c r="K9" s="9">
        <v>4</v>
      </c>
      <c r="L9" s="9">
        <v>1</v>
      </c>
      <c r="M9" s="9"/>
      <c r="N9" s="9"/>
    </row>
    <row r="10" spans="2:20" ht="15" customHeight="1" x14ac:dyDescent="0.25">
      <c r="B10" s="7"/>
      <c r="C10" s="4"/>
      <c r="D10" s="4"/>
      <c r="E10" s="3"/>
      <c r="F10" s="3"/>
      <c r="G10" s="3"/>
      <c r="H10" s="3"/>
      <c r="I10" s="3"/>
      <c r="J10" s="3"/>
      <c r="K10" s="3"/>
      <c r="L10" s="3"/>
      <c r="M10" s="3"/>
      <c r="N10" s="4"/>
    </row>
  </sheetData>
  <mergeCells count="10">
    <mergeCell ref="N2:N3"/>
    <mergeCell ref="M2:M3"/>
    <mergeCell ref="D2:L2"/>
    <mergeCell ref="B2:B3"/>
    <mergeCell ref="C2:C3"/>
    <mergeCell ref="B7:B8"/>
    <mergeCell ref="C7:C8"/>
    <mergeCell ref="D7:L7"/>
    <mergeCell ref="M7:M8"/>
    <mergeCell ref="N7:N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G48"/>
  <sheetViews>
    <sheetView topLeftCell="A19" zoomScale="93" zoomScaleNormal="85" workbookViewId="0">
      <selection activeCell="C46" sqref="C46"/>
    </sheetView>
  </sheetViews>
  <sheetFormatPr defaultColWidth="8.7109375" defaultRowHeight="15" x14ac:dyDescent="0.25"/>
  <cols>
    <col min="1" max="1" width="8.7109375" style="21"/>
    <col min="2" max="2" width="27.7109375" style="20" bestFit="1" customWidth="1"/>
    <col min="3" max="3" width="92.5703125" style="21" bestFit="1" customWidth="1"/>
    <col min="4" max="4" width="31.7109375" style="21" bestFit="1" customWidth="1"/>
    <col min="5" max="5" width="27.42578125" style="21" bestFit="1" customWidth="1"/>
    <col min="6" max="6" width="50.7109375" style="21" customWidth="1"/>
    <col min="7" max="7" width="34" style="21" customWidth="1"/>
    <col min="8" max="16384" width="8.7109375" style="21"/>
  </cols>
  <sheetData>
    <row r="1" spans="2:7" x14ac:dyDescent="0.25">
      <c r="B1" s="19"/>
      <c r="C1" s="19"/>
      <c r="D1" s="20"/>
      <c r="E1" s="20"/>
    </row>
    <row r="2" spans="2:7" ht="15.75" thickBot="1" x14ac:dyDescent="0.3">
      <c r="B2" s="295" t="s">
        <v>482</v>
      </c>
      <c r="C2" s="295"/>
      <c r="D2" s="295"/>
      <c r="E2" s="295"/>
    </row>
    <row r="3" spans="2:7" x14ac:dyDescent="0.25">
      <c r="B3" s="19"/>
      <c r="C3" s="20"/>
      <c r="D3" s="20"/>
      <c r="E3" s="20"/>
    </row>
    <row r="4" spans="2:7" ht="30" x14ac:dyDescent="0.25">
      <c r="B4" s="14" t="s">
        <v>483</v>
      </c>
      <c r="C4" s="22"/>
      <c r="D4" s="14" t="s">
        <v>484</v>
      </c>
      <c r="E4" s="23" t="s">
        <v>485</v>
      </c>
    </row>
    <row r="5" spans="2:7" ht="30" x14ac:dyDescent="0.25">
      <c r="B5" s="15" t="s">
        <v>123</v>
      </c>
      <c r="C5" s="5" t="s">
        <v>486</v>
      </c>
      <c r="D5" s="5" t="s">
        <v>487</v>
      </c>
      <c r="E5" s="20"/>
      <c r="G5" s="20" t="s">
        <v>123</v>
      </c>
    </row>
    <row r="6" spans="2:7" ht="30" x14ac:dyDescent="0.25">
      <c r="B6" s="15" t="s">
        <v>488</v>
      </c>
      <c r="C6" s="5" t="s">
        <v>489</v>
      </c>
      <c r="D6" s="5" t="s">
        <v>490</v>
      </c>
      <c r="E6" s="20"/>
      <c r="G6" s="20" t="s">
        <v>491</v>
      </c>
    </row>
    <row r="7" spans="2:7" ht="30" x14ac:dyDescent="0.25">
      <c r="B7" s="15" t="s">
        <v>492</v>
      </c>
      <c r="C7" s="5" t="s">
        <v>493</v>
      </c>
      <c r="D7" s="5" t="s">
        <v>490</v>
      </c>
      <c r="E7" s="20"/>
      <c r="G7" s="20" t="s">
        <v>494</v>
      </c>
    </row>
    <row r="8" spans="2:7" x14ac:dyDescent="0.25">
      <c r="B8" s="15" t="s">
        <v>495</v>
      </c>
      <c r="C8" s="5" t="s">
        <v>496</v>
      </c>
      <c r="D8" s="5" t="s">
        <v>490</v>
      </c>
      <c r="E8" s="20"/>
      <c r="G8" s="20" t="s">
        <v>135</v>
      </c>
    </row>
    <row r="9" spans="2:7" ht="30" x14ac:dyDescent="0.25">
      <c r="B9" s="15" t="s">
        <v>491</v>
      </c>
      <c r="C9" s="5" t="s">
        <v>497</v>
      </c>
      <c r="D9" s="5" t="s">
        <v>487</v>
      </c>
      <c r="E9" s="20"/>
      <c r="G9" s="20" t="s">
        <v>498</v>
      </c>
    </row>
    <row r="10" spans="2:7" ht="30" x14ac:dyDescent="0.25">
      <c r="B10" s="15" t="s">
        <v>494</v>
      </c>
      <c r="C10" s="5" t="s">
        <v>499</v>
      </c>
      <c r="D10" s="5" t="s">
        <v>487</v>
      </c>
      <c r="E10" s="20"/>
      <c r="G10" s="20" t="s">
        <v>116</v>
      </c>
    </row>
    <row r="11" spans="2:7" ht="30" x14ac:dyDescent="0.25">
      <c r="B11" s="15" t="s">
        <v>500</v>
      </c>
      <c r="C11" s="5" t="s">
        <v>501</v>
      </c>
      <c r="D11" s="5" t="s">
        <v>490</v>
      </c>
      <c r="E11" s="20"/>
      <c r="G11" s="20" t="s">
        <v>153</v>
      </c>
    </row>
    <row r="12" spans="2:7" x14ac:dyDescent="0.25">
      <c r="B12" s="15" t="s">
        <v>502</v>
      </c>
      <c r="C12" s="5" t="s">
        <v>503</v>
      </c>
      <c r="D12" s="5" t="s">
        <v>504</v>
      </c>
      <c r="E12" s="20"/>
      <c r="G12" s="20" t="s">
        <v>505</v>
      </c>
    </row>
    <row r="13" spans="2:7" x14ac:dyDescent="0.25">
      <c r="B13" s="15" t="s">
        <v>506</v>
      </c>
      <c r="C13" s="5" t="s">
        <v>507</v>
      </c>
      <c r="D13" s="5" t="s">
        <v>504</v>
      </c>
      <c r="E13" s="20"/>
    </row>
    <row r="14" spans="2:7" x14ac:dyDescent="0.25">
      <c r="B14" s="15" t="s">
        <v>168</v>
      </c>
      <c r="C14" s="5" t="s">
        <v>508</v>
      </c>
      <c r="D14" s="5" t="s">
        <v>509</v>
      </c>
      <c r="E14" s="20"/>
    </row>
    <row r="15" spans="2:7" x14ac:dyDescent="0.25">
      <c r="B15" s="15" t="s">
        <v>510</v>
      </c>
      <c r="C15" s="5" t="s">
        <v>511</v>
      </c>
      <c r="D15" s="5" t="s">
        <v>509</v>
      </c>
      <c r="E15" s="20"/>
    </row>
    <row r="16" spans="2:7" x14ac:dyDescent="0.25">
      <c r="B16" s="15" t="s">
        <v>512</v>
      </c>
      <c r="C16" s="5" t="s">
        <v>513</v>
      </c>
      <c r="D16" s="5" t="s">
        <v>490</v>
      </c>
      <c r="E16" s="20"/>
    </row>
    <row r="17" spans="2:5" x14ac:dyDescent="0.25">
      <c r="B17" s="15" t="s">
        <v>514</v>
      </c>
      <c r="C17" s="5" t="s">
        <v>515</v>
      </c>
      <c r="D17" s="5" t="s">
        <v>504</v>
      </c>
      <c r="E17" s="20"/>
    </row>
    <row r="18" spans="2:5" ht="30" x14ac:dyDescent="0.25">
      <c r="B18" s="15" t="s">
        <v>135</v>
      </c>
      <c r="C18" s="5" t="s">
        <v>516</v>
      </c>
      <c r="D18" s="5" t="s">
        <v>509</v>
      </c>
      <c r="E18" s="20"/>
    </row>
    <row r="19" spans="2:5" x14ac:dyDescent="0.25">
      <c r="B19" s="15" t="s">
        <v>517</v>
      </c>
      <c r="C19" s="5" t="s">
        <v>518</v>
      </c>
      <c r="D19" s="5" t="s">
        <v>509</v>
      </c>
      <c r="E19" s="20"/>
    </row>
    <row r="20" spans="2:5" ht="45" x14ac:dyDescent="0.25">
      <c r="B20" s="15" t="s">
        <v>498</v>
      </c>
      <c r="C20" s="5" t="s">
        <v>519</v>
      </c>
      <c r="D20" s="5" t="s">
        <v>509</v>
      </c>
      <c r="E20" s="20"/>
    </row>
    <row r="21" spans="2:5" ht="30" x14ac:dyDescent="0.25">
      <c r="B21" s="15" t="s">
        <v>520</v>
      </c>
      <c r="C21" s="5" t="s">
        <v>521</v>
      </c>
      <c r="D21" s="5" t="s">
        <v>509</v>
      </c>
      <c r="E21" s="20"/>
    </row>
    <row r="22" spans="2:5" x14ac:dyDescent="0.25">
      <c r="B22" s="15" t="s">
        <v>116</v>
      </c>
      <c r="C22" s="5" t="s">
        <v>522</v>
      </c>
      <c r="D22" s="5" t="s">
        <v>487</v>
      </c>
      <c r="E22" s="20"/>
    </row>
    <row r="23" spans="2:5" ht="30" x14ac:dyDescent="0.25">
      <c r="B23" s="15" t="s">
        <v>153</v>
      </c>
      <c r="C23" s="5" t="s">
        <v>523</v>
      </c>
      <c r="D23" s="5" t="s">
        <v>487</v>
      </c>
      <c r="E23" s="20"/>
    </row>
    <row r="24" spans="2:5" ht="45" x14ac:dyDescent="0.25">
      <c r="B24" s="15" t="s">
        <v>145</v>
      </c>
      <c r="C24" s="5" t="s">
        <v>524</v>
      </c>
      <c r="D24" s="5" t="s">
        <v>504</v>
      </c>
      <c r="E24" s="20"/>
    </row>
    <row r="25" spans="2:5" x14ac:dyDescent="0.25">
      <c r="B25" s="15" t="s">
        <v>505</v>
      </c>
      <c r="C25" s="5" t="s">
        <v>525</v>
      </c>
      <c r="D25" s="5" t="s">
        <v>487</v>
      </c>
      <c r="E25" s="20"/>
    </row>
    <row r="26" spans="2:5" x14ac:dyDescent="0.25">
      <c r="B26" s="15" t="s">
        <v>161</v>
      </c>
      <c r="C26" s="5"/>
      <c r="D26" s="5"/>
      <c r="E26" s="20"/>
    </row>
    <row r="27" spans="2:5" x14ac:dyDescent="0.25">
      <c r="C27" s="20"/>
      <c r="D27" s="20"/>
      <c r="E27" s="20"/>
    </row>
    <row r="28" spans="2:5" x14ac:dyDescent="0.25">
      <c r="B28" s="24" t="s">
        <v>526</v>
      </c>
      <c r="C28" s="24" t="s">
        <v>527</v>
      </c>
      <c r="D28" s="24" t="s">
        <v>528</v>
      </c>
      <c r="E28" s="24" t="s">
        <v>529</v>
      </c>
    </row>
    <row r="29" spans="2:5" ht="30" x14ac:dyDescent="0.25">
      <c r="B29" s="15" t="s">
        <v>118</v>
      </c>
      <c r="C29" s="5" t="s">
        <v>530</v>
      </c>
      <c r="D29" s="5" t="s">
        <v>531</v>
      </c>
      <c r="E29" s="5" t="s">
        <v>504</v>
      </c>
    </row>
    <row r="30" spans="2:5" x14ac:dyDescent="0.25">
      <c r="B30" s="15" t="s">
        <v>127</v>
      </c>
      <c r="C30" s="5" t="s">
        <v>532</v>
      </c>
      <c r="D30" s="5" t="s">
        <v>533</v>
      </c>
      <c r="E30" s="5" t="s">
        <v>534</v>
      </c>
    </row>
    <row r="31" spans="2:5" ht="30" x14ac:dyDescent="0.25">
      <c r="B31" s="15" t="s">
        <v>178</v>
      </c>
      <c r="C31" s="5" t="s">
        <v>535</v>
      </c>
      <c r="D31" s="5" t="s">
        <v>536</v>
      </c>
      <c r="E31" s="5" t="s">
        <v>537</v>
      </c>
    </row>
    <row r="32" spans="2:5" ht="30" x14ac:dyDescent="0.25">
      <c r="B32" s="15" t="s">
        <v>137</v>
      </c>
      <c r="C32" s="5" t="s">
        <v>538</v>
      </c>
      <c r="D32" s="5" t="s">
        <v>536</v>
      </c>
      <c r="E32" s="5" t="s">
        <v>539</v>
      </c>
    </row>
    <row r="33" spans="2:5" x14ac:dyDescent="0.25">
      <c r="C33" s="20"/>
      <c r="D33" s="20"/>
      <c r="E33" s="20"/>
    </row>
    <row r="34" spans="2:5" ht="30" x14ac:dyDescent="0.25">
      <c r="B34" s="24" t="s">
        <v>540</v>
      </c>
      <c r="C34" s="24" t="s">
        <v>527</v>
      </c>
      <c r="D34" s="20"/>
      <c r="E34" s="20"/>
    </row>
    <row r="35" spans="2:5" x14ac:dyDescent="0.25">
      <c r="B35" s="15" t="s">
        <v>117</v>
      </c>
      <c r="C35" s="5" t="s">
        <v>541</v>
      </c>
      <c r="D35" s="20"/>
      <c r="E35" s="20"/>
    </row>
    <row r="36" spans="2:5" x14ac:dyDescent="0.25">
      <c r="B36" s="15" t="s">
        <v>126</v>
      </c>
      <c r="C36" s="5" t="s">
        <v>542</v>
      </c>
      <c r="D36" s="20"/>
      <c r="E36" s="20"/>
    </row>
    <row r="37" spans="2:5" x14ac:dyDescent="0.25">
      <c r="B37" s="15" t="s">
        <v>543</v>
      </c>
      <c r="C37" s="5" t="s">
        <v>544</v>
      </c>
      <c r="D37" s="20"/>
      <c r="E37" s="20"/>
    </row>
    <row r="38" spans="2:5" x14ac:dyDescent="0.25">
      <c r="B38" s="15" t="s">
        <v>136</v>
      </c>
      <c r="C38" s="5" t="s">
        <v>545</v>
      </c>
      <c r="D38" s="20"/>
      <c r="E38" s="20"/>
    </row>
    <row r="39" spans="2:5" x14ac:dyDescent="0.25">
      <c r="B39" s="21"/>
    </row>
    <row r="40" spans="2:5" x14ac:dyDescent="0.25">
      <c r="B40" s="25" t="s">
        <v>546</v>
      </c>
      <c r="C40" s="25"/>
    </row>
    <row r="41" spans="2:5" ht="60" x14ac:dyDescent="0.25">
      <c r="B41" s="26" t="s">
        <v>547</v>
      </c>
      <c r="C41" s="5" t="s">
        <v>548</v>
      </c>
    </row>
    <row r="42" spans="2:5" ht="45" x14ac:dyDescent="0.25">
      <c r="B42" s="26" t="s">
        <v>549</v>
      </c>
      <c r="C42" s="5" t="s">
        <v>550</v>
      </c>
    </row>
    <row r="43" spans="2:5" ht="30" x14ac:dyDescent="0.25">
      <c r="B43" s="26" t="s">
        <v>551</v>
      </c>
      <c r="C43" s="5" t="s">
        <v>552</v>
      </c>
    </row>
    <row r="45" spans="2:5" x14ac:dyDescent="0.25">
      <c r="B45" s="24" t="s">
        <v>553</v>
      </c>
      <c r="C45" s="25" t="s">
        <v>527</v>
      </c>
      <c r="D45" s="25" t="s">
        <v>554</v>
      </c>
    </row>
    <row r="46" spans="2:5" ht="120" x14ac:dyDescent="0.25">
      <c r="B46" s="15" t="s">
        <v>555</v>
      </c>
      <c r="C46" s="5" t="s">
        <v>556</v>
      </c>
      <c r="D46" s="5" t="s">
        <v>557</v>
      </c>
    </row>
    <row r="47" spans="2:5" ht="120" x14ac:dyDescent="0.25">
      <c r="B47" s="15" t="s">
        <v>307</v>
      </c>
      <c r="C47" s="5" t="s">
        <v>558</v>
      </c>
      <c r="D47" s="5" t="s">
        <v>559</v>
      </c>
    </row>
    <row r="48" spans="2:5" ht="75" x14ac:dyDescent="0.25">
      <c r="B48" s="15" t="s">
        <v>329</v>
      </c>
      <c r="C48" s="6" t="s">
        <v>560</v>
      </c>
      <c r="D48" s="5" t="s">
        <v>561</v>
      </c>
    </row>
  </sheetData>
  <mergeCells count="1">
    <mergeCell ref="B2:E2"/>
  </mergeCells>
  <hyperlinks>
    <hyperlink ref="E4" r:id="rId1" display="https://youthendowmentfund.org.uk/toolkit/"/>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7dad578b-4cad-4c78-bd1e-ca81766ba2fa">
      <UserInfo>
        <DisplayName>Daniel Barcroft</DisplayName>
        <AccountId>23</AccountId>
        <AccountType/>
      </UserInfo>
      <UserInfo>
        <DisplayName>John Gomes (KIMU)</DisplayName>
        <AccountId>42</AccountId>
        <AccountType/>
      </UserInfo>
      <UserInfo>
        <DisplayName>Stephanie Okoro-Nwala (ALAR)</DisplayName>
        <AccountId>28</AccountId>
        <AccountType/>
      </UserInfo>
      <UserInfo>
        <DisplayName>Jenkins Chloe (CPFG)</DisplayName>
        <AccountId>25</AccountId>
        <AccountType/>
      </UserInfo>
      <UserInfo>
        <DisplayName>Garmant Victoria (KIMU)</DisplayName>
        <AccountId>41</AccountId>
        <AccountType/>
      </UserInfo>
      <UserInfo>
        <DisplayName>Abigail Cameron</DisplayName>
        <AccountId>157</AccountId>
        <AccountType/>
      </UserInfo>
      <UserInfo>
        <DisplayName>Soor Jad</DisplayName>
        <AccountId>56</AccountId>
        <AccountType/>
      </UserInfo>
      <UserInfo>
        <DisplayName>Demopoulou Georgia</DisplayName>
        <AccountId>265</AccountId>
        <AccountType/>
      </UserInfo>
      <UserInfo>
        <DisplayName>Evans Giles</DisplayName>
        <AccountId>732</AccountId>
        <AccountType/>
      </UserInfo>
      <UserInfo>
        <DisplayName>Dina Caruso</DisplayName>
        <AccountId>1322</AccountId>
        <AccountType/>
      </UserInfo>
      <UserInfo>
        <DisplayName>Lizzie Creer</DisplayName>
        <AccountId>1919</AccountId>
        <AccountType/>
      </UserInfo>
      <UserInfo>
        <DisplayName>Carl Binns</DisplayName>
        <AccountId>2094</AccountId>
        <AccountType/>
      </UserInfo>
      <UserInfo>
        <DisplayName>Amelia Campbell</DisplayName>
        <AccountId>2043</AccountId>
        <AccountType/>
      </UserInfo>
      <UserInfo>
        <DisplayName>Karen Lucas-Walker (Public Safety Group)</DisplayName>
        <AccountId>27</AccountId>
        <AccountType/>
      </UserInfo>
      <UserInfo>
        <DisplayName>James Mulcahy</DisplayName>
        <AccountId>3997</AccountId>
        <AccountType/>
      </UserInfo>
      <UserInfo>
        <DisplayName>Cameron Tobin</DisplayName>
        <AccountId>32</AccountId>
        <AccountType/>
      </UserInfo>
    </SharedWithUsers>
    <TaxCatchAll xmlns="7dad578b-4cad-4c78-bd1e-ca81766ba2fa">
      <Value>1</Value>
    </TaxCatchAll>
    <lcf76f155ced4ddcb4097134ff3c332f xmlns="893ade71-d0ae-4f82-a8d7-068dcc7d6416">
      <Terms xmlns="http://schemas.microsoft.com/office/infopath/2007/PartnerControls"/>
    </lcf76f155ced4ddcb4097134ff3c332f>
    <f33f6dd315e64f1983daa51dbbf9ad96 xmlns="7dad578b-4cad-4c78-bd1e-ca81766ba2fa">
      <Terms xmlns="http://schemas.microsoft.com/office/infopath/2007/PartnerControls">
        <TermInfo xmlns="http://schemas.microsoft.com/office/infopath/2007/PartnerControls">
          <TermName xmlns="http://schemas.microsoft.com/office/infopath/2007/PartnerControls">141</TermName>
          <TermId xmlns="http://schemas.microsoft.com/office/infopath/2007/PartnerControls">14d6900f-afa5-473a-8b3b-9022f91abfc9</TermId>
        </TermInfo>
      </Terms>
    </f33f6dd315e64f1983daa51dbbf9ad96>
    <g17138eb1ae7499dbeec3b30fff57f14 xmlns="7dad578b-4cad-4c78-bd1e-ca81766ba2fa">
      <Terms xmlns="http://schemas.microsoft.com/office/infopath/2007/PartnerControls"/>
    </g17138eb1ae7499dbeec3b30fff57f14>
    <_dlc_DocId xmlns="7dad578b-4cad-4c78-bd1e-ca81766ba2fa">KT7JR7ANXDJS-1681539596-2250</_dlc_DocId>
    <_dlc_DocIdUrl xmlns="7dad578b-4cad-4c78-bd1e-ca81766ba2fa">
      <Url>https://forcesserip.sharepoint.com/sites/teamhcopccksa/_layouts/15/DocIdRedir.aspx?ID=KT7JR7ANXDJS-1681539596-2250</Url>
      <Description>KT7JR7ANXDJS-1681539596-2250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Force Document" ma:contentTypeID="0x010100F27C9619FA46FE41A4759CAFBE5D734A00EC96752E61511842BF6F68F240EC4F86" ma:contentTypeVersion="19" ma:contentTypeDescription="Create a new document." ma:contentTypeScope="" ma:versionID="19d1081d51c56b6efb5d2e94c375f093">
  <xsd:schema xmlns:xsd="http://www.w3.org/2001/XMLSchema" xmlns:xs="http://www.w3.org/2001/XMLSchema" xmlns:p="http://schemas.microsoft.com/office/2006/metadata/properties" xmlns:ns2="7dad578b-4cad-4c78-bd1e-ca81766ba2fa" xmlns:ns3="893ade71-d0ae-4f82-a8d7-068dcc7d6416" targetNamespace="http://schemas.microsoft.com/office/2006/metadata/properties" ma:root="true" ma:fieldsID="3e026e49cfa1d75f41f247bc998e33b7" ns2:_="" ns3:_="">
    <xsd:import namespace="7dad578b-4cad-4c78-bd1e-ca81766ba2fa"/>
    <xsd:import namespace="893ade71-d0ae-4f82-a8d7-068dcc7d6416"/>
    <xsd:element name="properties">
      <xsd:complexType>
        <xsd:sequence>
          <xsd:element name="documentManagement">
            <xsd:complexType>
              <xsd:all>
                <xsd:element ref="ns2:_dlc_DocId" minOccurs="0"/>
                <xsd:element ref="ns2:_dlc_DocIdUrl" minOccurs="0"/>
                <xsd:element ref="ns2:_dlc_DocIdPersistId" minOccurs="0"/>
                <xsd:element ref="ns2:f33f6dd315e64f1983daa51dbbf9ad96" minOccurs="0"/>
                <xsd:element ref="ns2:TaxCatchAll" minOccurs="0"/>
                <xsd:element ref="ns2:TaxCatchAllLabel" minOccurs="0"/>
                <xsd:element ref="ns2:g17138eb1ae7499dbeec3b30fff57f14" minOccurs="0"/>
                <xsd:element ref="ns3:lcf76f155ced4ddcb4097134ff3c332f" minOccurs="0"/>
                <xsd:element ref="ns3:MediaServiceMetadata" minOccurs="0"/>
                <xsd:element ref="ns3:MediaServiceFastMetadata" minOccurs="0"/>
                <xsd:element ref="ns3:MediaServiceOCR" minOccurs="0"/>
                <xsd:element ref="ns3:MediaServiceGenerationTime" minOccurs="0"/>
                <xsd:element ref="ns3:MediaServiceEventHashCode" minOccurs="0"/>
                <xsd:element ref="ns2:SharedWithUsers" minOccurs="0"/>
                <xsd:element ref="ns2:SharedWithDetails" minOccurs="0"/>
                <xsd:element ref="ns3:MediaServiceDateTaken" minOccurs="0"/>
                <xsd:element ref="ns3:MediaServiceObjectDetectorVersions" minOccurs="0"/>
                <xsd:element ref="ns3:MediaLengthInSeconds" minOccurs="0"/>
                <xsd:element ref="ns3:MediaServiceLocatio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ad578b-4cad-4c78-bd1e-ca81766ba2f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f33f6dd315e64f1983daa51dbbf9ad96" ma:index="11" nillable="true" ma:taxonomy="true" ma:internalName="f33f6dd315e64f1983daa51dbbf9ad96" ma:taxonomyFieldName="ForceDepartment" ma:displayName="Department" ma:readOnly="false" ma:default="-1;#141|14d6900f-afa5-473a-8b3b-9022f91abfc9" ma:fieldId="{f33f6dd3-15e6-4f19-83da-a51dbbf9ad96}" ma:sspId="dd7fb7d7-36ff-43c5-8684-2fe93c3c1dea" ma:termSetId="433ff222-e0ec-464e-9382-66b8eb2f8d5d"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c3ae7454-e856-4efa-8d42-a1162706dd53}" ma:internalName="TaxCatchAll" ma:showField="CatchAllData" ma:web="7dad578b-4cad-4c78-bd1e-ca81766ba2fa">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c3ae7454-e856-4efa-8d42-a1162706dd53}" ma:internalName="TaxCatchAllLabel" ma:readOnly="true" ma:showField="CatchAllDataLabel" ma:web="7dad578b-4cad-4c78-bd1e-ca81766ba2fa">
      <xsd:complexType>
        <xsd:complexContent>
          <xsd:extension base="dms:MultiChoiceLookup">
            <xsd:sequence>
              <xsd:element name="Value" type="dms:Lookup" maxOccurs="unbounded" minOccurs="0" nillable="true"/>
            </xsd:sequence>
          </xsd:extension>
        </xsd:complexContent>
      </xsd:complexType>
    </xsd:element>
    <xsd:element name="g17138eb1ae7499dbeec3b30fff57f14" ma:index="15" nillable="true" ma:taxonomy="true" ma:internalName="g17138eb1ae7499dbeec3b30fff57f14" ma:taxonomyFieldName="ForceTagsHC" ma:displayName="Tags (HC)" ma:readOnly="false" ma:fieldId="{017138eb-1ae7-499d-beec-3b30fff57f14}" ma:taxonomyMulti="true" ma:sspId="dd7fb7d7-36ff-43c5-8684-2fe93c3c1dea" ma:termSetId="646e7f34-285d-4888-9daf-31c99e857fca" ma:anchorId="00000000-0000-0000-0000-000000000000" ma:open="false" ma:isKeyword="false">
      <xsd:complexType>
        <xsd:sequence>
          <xsd:element ref="pc:Terms" minOccurs="0" maxOccurs="1"/>
        </xsd:sequence>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3ade71-d0ae-4f82-a8d7-068dcc7d6416" elementFormDefault="qualified">
    <xsd:import namespace="http://schemas.microsoft.com/office/2006/documentManagement/types"/>
    <xsd:import namespace="http://schemas.microsoft.com/office/infopath/2007/PartnerControls"/>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dd7fb7d7-36ff-43c5-8684-2fe93c3c1dea" ma:termSetId="09814cd3-568e-fe90-9814-8d621ff8fb84" ma:anchorId="fba54fb3-c3e1-fe81-a776-ca4b69148c4d" ma:open="true" ma:isKeyword="false">
      <xsd:complexType>
        <xsd:sequence>
          <xsd:element ref="pc:Terms" minOccurs="0" maxOccurs="1"/>
        </xsd:sequence>
      </xsd:complexType>
    </xsd:element>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DateTaken" ma:index="26" nillable="true" ma:displayName="MediaServiceDateTaken" ma:hidden="true" ma:indexed="true" ma:internalName="MediaServiceDateTaken" ma:readOnly="true">
      <xsd:simpleType>
        <xsd:restriction base="dms:Text"/>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element name="MediaLengthInSeconds" ma:index="28" nillable="true" ma:displayName="MediaLengthInSeconds" ma:hidden="true" ma:internalName="MediaLengthInSeconds" ma:readOnly="true">
      <xsd:simpleType>
        <xsd:restriction base="dms:Unknown"/>
      </xsd:simpleType>
    </xsd:element>
    <xsd:element name="MediaServiceLocation" ma:index="29" nillable="true" ma:displayName="Location" ma:indexed="true" ma:internalName="MediaServiceLocation" ma:readOnly="true">
      <xsd:simpleType>
        <xsd:restriction base="dms:Text"/>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BA649D-976C-4523-8E27-C63C02D10A0F}">
  <ds:schemaRefs>
    <ds:schemaRef ds:uri="http://purl.org/dc/terms/"/>
    <ds:schemaRef ds:uri="http://schemas.openxmlformats.org/package/2006/metadata/core-properties"/>
    <ds:schemaRef ds:uri="893ade71-d0ae-4f82-a8d7-068dcc7d6416"/>
    <ds:schemaRef ds:uri="http://schemas.microsoft.com/office/2006/documentManagement/types"/>
    <ds:schemaRef ds:uri="http://schemas.microsoft.com/office/infopath/2007/PartnerControls"/>
    <ds:schemaRef ds:uri="http://purl.org/dc/elements/1.1/"/>
    <ds:schemaRef ds:uri="http://schemas.microsoft.com/office/2006/metadata/properties"/>
    <ds:schemaRef ds:uri="7dad578b-4cad-4c78-bd1e-ca81766ba2fa"/>
    <ds:schemaRef ds:uri="http://www.w3.org/XML/1998/namespace"/>
    <ds:schemaRef ds:uri="http://purl.org/dc/dcmitype/"/>
  </ds:schemaRefs>
</ds:datastoreItem>
</file>

<file path=customXml/itemProps2.xml><?xml version="1.0" encoding="utf-8"?>
<ds:datastoreItem xmlns:ds="http://schemas.openxmlformats.org/officeDocument/2006/customXml" ds:itemID="{595AE671-054B-45E6-9F31-BF6741CAE552}">
  <ds:schemaRefs>
    <ds:schemaRef ds:uri="http://schemas.microsoft.com/sharepoint/events"/>
  </ds:schemaRefs>
</ds:datastoreItem>
</file>

<file path=customXml/itemProps3.xml><?xml version="1.0" encoding="utf-8"?>
<ds:datastoreItem xmlns:ds="http://schemas.openxmlformats.org/officeDocument/2006/customXml" ds:itemID="{0CC4F2E0-F852-4D83-8D28-7AE694A56B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ad578b-4cad-4c78-bd1e-ca81766ba2fa"/>
    <ds:schemaRef ds:uri="893ade71-d0ae-4f82-a8d7-068dcc7d64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E332F9D-1A4E-44B0-BF8B-4779BF13E3E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COMBINED - Systems Change</vt:lpstr>
      <vt:lpstr>Guidance- Quantitative elements</vt:lpstr>
      <vt:lpstr>COMBINED- Intervention Progress</vt:lpstr>
      <vt:lpstr>VRU ONLY- Evaluation Progress</vt:lpstr>
      <vt:lpstr>VRU ONLY- Data Sharing Progress</vt:lpstr>
      <vt:lpstr>VRU ONLY- Staffing Costs</vt:lpstr>
      <vt:lpstr>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Tobin Cameron</dc:creator>
  <cp:keywords/>
  <dc:description/>
  <cp:lastModifiedBy>White, Sallie (50786)</cp:lastModifiedBy>
  <cp:revision/>
  <dcterms:created xsi:type="dcterms:W3CDTF">2021-05-24T13:50:45Z</dcterms:created>
  <dcterms:modified xsi:type="dcterms:W3CDTF">2024-06-05T08:17:21Z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0x010100F27C9619FA46FE41A4759CAFBE5D734A00EC96752E61511842BF6F68F240EC4F86</vt:lpwstr>
  </property>
  <property fmtid="{D5CDD505-2E9C-101B-9397-08002B2CF9AE}" pid="3" name="HOBusinessUnit">
    <vt:lpwstr>23;#Crime and Policing Analysis Unit (CPAU)|1108a8db-8081-45f3-adb1-da3ad59bb8cc</vt:lpwstr>
  </property>
  <property fmtid="{D5CDD505-2E9C-101B-9397-08002B2CF9AE}" pid="4" name="HOCopyrightLevel">
    <vt:lpwstr>2;#Crown|69589897-2828-4761-976e-717fd8e631c9</vt:lpwstr>
  </property>
  <property fmtid="{D5CDD505-2E9C-101B-9397-08002B2CF9AE}" pid="5" name="HOGovernmentSecurityClassification">
    <vt:lpwstr>1;#Official|14c80daa-741b-422c-9722-f71693c9ede4</vt:lpwstr>
  </property>
  <property fmtid="{D5CDD505-2E9C-101B-9397-08002B2CF9AE}" pid="6" name="HOSiteType">
    <vt:lpwstr>9;#Programme - Standard|6078f6f2-9856-4357-a75f-b9073e0ec899</vt:lpwstr>
  </property>
  <property fmtid="{D5CDD505-2E9C-101B-9397-08002B2CF9AE}" pid="7" name="MediaServiceImageTags">
    <vt:lpwstr/>
  </property>
  <property fmtid="{D5CDD505-2E9C-101B-9397-08002B2CF9AE}" pid="8" name="ForceDepartment">
    <vt:lpwstr>1;#141|14d6900f-afa5-473a-8b3b-9022f91abfc9</vt:lpwstr>
  </property>
  <property fmtid="{D5CDD505-2E9C-101B-9397-08002B2CF9AE}" pid="9" name="_dlc_DocIdItemGuid">
    <vt:lpwstr>2ac0e9a7-242d-4602-9fdb-966d0a45f219</vt:lpwstr>
  </property>
  <property fmtid="{D5CDD505-2E9C-101B-9397-08002B2CF9AE}" pid="10" name="ForceTagsHC">
    <vt:lpwstr/>
  </property>
</Properties>
</file>