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Office of the Police &amp; Crime Commissioner\Commissioning and Partnerships\Grant Streams\Commissioning Grants 2023-24\VRU\VRU Annex As\"/>
    </mc:Choice>
  </mc:AlternateContent>
  <bookViews>
    <workbookView xWindow="0" yWindow="0" windowWidth="19200" windowHeight="7070"/>
  </bookViews>
  <sheets>
    <sheet name="Annex C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6" i="2" l="1"/>
  <c r="AE16" i="2"/>
  <c r="AK25" i="2" l="1"/>
  <c r="AK18" i="2"/>
  <c r="AH18" i="2"/>
  <c r="AE18" i="2"/>
  <c r="AH16" i="2"/>
  <c r="AL21" i="2" l="1"/>
  <c r="AN20" i="2"/>
  <c r="AN19" i="2"/>
  <c r="AN18" i="2"/>
  <c r="AN16" i="2"/>
  <c r="AN15" i="2"/>
  <c r="AL20" i="2"/>
  <c r="AL19" i="2"/>
  <c r="AL18" i="2"/>
  <c r="AL16" i="2"/>
  <c r="AL15" i="2"/>
  <c r="AN21" i="2" l="1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J23" i="2" s="1"/>
  <c r="H21" i="2"/>
  <c r="G21" i="2"/>
  <c r="F21" i="2"/>
  <c r="E21" i="2"/>
  <c r="D21" i="2"/>
  <c r="C21" i="2"/>
  <c r="B21" i="2"/>
  <c r="AB25" i="2" l="1"/>
  <c r="S25" i="2"/>
  <c r="J25" i="2"/>
  <c r="P23" i="2"/>
  <c r="S23" i="2"/>
  <c r="AH23" i="2"/>
  <c r="AK23" i="2"/>
  <c r="M23" i="2"/>
  <c r="S24" i="2" s="1"/>
  <c r="G23" i="2"/>
  <c r="V23" i="2"/>
  <c r="AE23" i="2"/>
  <c r="AB23" i="2"/>
  <c r="Y23" i="2"/>
  <c r="D23" i="2"/>
  <c r="AK24" i="2" l="1"/>
  <c r="J24" i="2"/>
  <c r="AB24" i="2"/>
  <c r="AK27" i="2"/>
</calcChain>
</file>

<file path=xl/sharedStrings.xml><?xml version="1.0" encoding="utf-8"?>
<sst xmlns="http://schemas.openxmlformats.org/spreadsheetml/2006/main" count="102" uniqueCount="56">
  <si>
    <t>Recipient</t>
  </si>
  <si>
    <t>Grant Stream</t>
  </si>
  <si>
    <t>Q1</t>
  </si>
  <si>
    <t>Q2</t>
  </si>
  <si>
    <t>JUL</t>
  </si>
  <si>
    <t>AUG</t>
  </si>
  <si>
    <t>SEP</t>
  </si>
  <si>
    <t>Q3</t>
  </si>
  <si>
    <t>Forecast</t>
  </si>
  <si>
    <t>Actual</t>
  </si>
  <si>
    <t>Reporting Period</t>
  </si>
  <si>
    <t xml:space="preserve">Capital </t>
  </si>
  <si>
    <t>Resource</t>
  </si>
  <si>
    <t>OCT</t>
  </si>
  <si>
    <t>NOV</t>
  </si>
  <si>
    <t>DEC</t>
  </si>
  <si>
    <t>Q4</t>
  </si>
  <si>
    <t>JAN</t>
  </si>
  <si>
    <t>FEB</t>
  </si>
  <si>
    <t>MAR</t>
  </si>
  <si>
    <t>FORECAST</t>
  </si>
  <si>
    <t>ACTUAL</t>
  </si>
  <si>
    <t>SPENDING LINE</t>
  </si>
  <si>
    <t>MONTHLY ACTUALS TOTAL</t>
  </si>
  <si>
    <t>REPORTING PERIOD ACTUALS TOTAL</t>
  </si>
  <si>
    <t>FINANCE OFFICER CERTIFICATION</t>
  </si>
  <si>
    <t>I certify to the best of my knowledge and believe that:</t>
  </si>
  <si>
    <t>Signature</t>
  </si>
  <si>
    <t xml:space="preserve">Name </t>
  </si>
  <si>
    <t>Date</t>
  </si>
  <si>
    <t>HOME OFFICE SIGN OFF</t>
  </si>
  <si>
    <t>Position</t>
  </si>
  <si>
    <t>ANNEX C</t>
  </si>
  <si>
    <t>Commentary (e.g. explain variance from forecast)</t>
  </si>
  <si>
    <t>a) the information provided is correct, and no Duplicate Funding has been received in respect of this Eligible Expenditure Satement,</t>
  </si>
  <si>
    <t>b) the expenditure has been incurred only for the purposes set out in the Grant Agreement for the specified Grant stream.</t>
  </si>
  <si>
    <t>REPORTING PERIOD GRANT PROVIDED</t>
  </si>
  <si>
    <t>Accomodation Costs</t>
  </si>
  <si>
    <t>Equipment</t>
  </si>
  <si>
    <t>Staff Training and Recruitment</t>
  </si>
  <si>
    <t>Data Sharing</t>
  </si>
  <si>
    <t>Consultancy Services</t>
  </si>
  <si>
    <t>Commissioned Interventions</t>
  </si>
  <si>
    <t>Local Evaluation</t>
  </si>
  <si>
    <t>Other</t>
  </si>
  <si>
    <t>APR</t>
  </si>
  <si>
    <t>MAY</t>
  </si>
  <si>
    <t>JUNE</t>
  </si>
  <si>
    <t>The Outturn Statement should be completed and certified by the Finace Officer and returned to the Authority</t>
  </si>
  <si>
    <t>Hampshire PCC</t>
  </si>
  <si>
    <t>090 - Violence Reduction Unit</t>
  </si>
  <si>
    <t>OUTTURN STATEMENT - APRIL 2023 TO MARCH 2024</t>
  </si>
  <si>
    <t>2023/2024 GRAND TOTAL</t>
  </si>
  <si>
    <t>2023/2024 TOTAL GRANT PROVIDED</t>
  </si>
  <si>
    <t>Anne Saxton</t>
  </si>
  <si>
    <t>Senior Finance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</si>
</sst>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6" xfId="0" applyFont="1" applyBorder="1"/>
    <xf numFmtId="0" fontId="2" fillId="0" borderId="3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9" xfId="0" applyFont="1" applyBorder="1"/>
    <xf numFmtId="0" fontId="2" fillId="0" borderId="8" xfId="0" applyFont="1" applyBorder="1"/>
    <xf numFmtId="0" fontId="3" fillId="0" borderId="18" xfId="0" applyFont="1" applyBorder="1"/>
    <xf numFmtId="0" fontId="2" fillId="0" borderId="11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24" xfId="0" applyFont="1" applyBorder="1"/>
    <xf numFmtId="0" fontId="2" fillId="0" borderId="25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19" xfId="0" applyFont="1" applyBorder="1"/>
    <xf numFmtId="0" fontId="2" fillId="0" borderId="15" xfId="0" applyFont="1" applyBorder="1"/>
    <xf numFmtId="0" fontId="2" fillId="0" borderId="1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8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2" xfId="0" applyNumberFormat="1" applyFont="1" applyBorder="1"/>
    <xf numFmtId="164" fontId="3" fillId="0" borderId="22" xfId="0" applyNumberFormat="1" applyFont="1" applyBorder="1"/>
    <xf numFmtId="164" fontId="3" fillId="0" borderId="11" xfId="0" applyNumberFormat="1" applyFont="1" applyBorder="1"/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12" xfId="0" applyNumberFormat="1" applyFont="1" applyBorder="1"/>
    <xf numFmtId="164" fontId="3" fillId="0" borderId="29" xfId="0" applyNumberFormat="1" applyFont="1" applyBorder="1"/>
    <xf numFmtId="164" fontId="3" fillId="0" borderId="31" xfId="0" applyNumberFormat="1" applyFont="1" applyBorder="1"/>
    <xf numFmtId="164" fontId="3" fillId="0" borderId="28" xfId="0" applyNumberFormat="1" applyFont="1" applyBorder="1"/>
    <xf numFmtId="164" fontId="3" fillId="0" borderId="0" xfId="0" applyNumberFormat="1" applyFont="1"/>
    <xf numFmtId="164" fontId="3" fillId="0" borderId="6" xfId="0" applyNumberFormat="1" applyFont="1" applyBorder="1"/>
    <xf numFmtId="164" fontId="3" fillId="0" borderId="32" xfId="0" applyNumberFormat="1" applyFont="1" applyBorder="1"/>
    <xf numFmtId="14" fontId="3" fillId="0" borderId="12" xfId="0" applyNumberFormat="1" applyFont="1" applyBorder="1"/>
    <xf numFmtId="0" fontId="3" fillId="0" borderId="0" xfId="0" applyFont="1"/>
    <xf numFmtId="0" fontId="3" fillId="0" borderId="40" xfId="0" applyFont="1" applyBorder="1"/>
    <xf numFmtId="0" fontId="3" fillId="0" borderId="27" xfId="0" applyFont="1" applyBorder="1"/>
    <xf numFmtId="0" fontId="3" fillId="0" borderId="28" xfId="0" applyFont="1" applyBorder="1"/>
    <xf numFmtId="0" fontId="2" fillId="0" borderId="0" xfId="0" applyFont="1"/>
    <xf numFmtId="0" fontId="3" fillId="0" borderId="0" xfId="0" applyFont="1"/>
    <xf numFmtId="0" fontId="3" fillId="0" borderId="26" xfId="0" applyFont="1" applyBorder="1"/>
    <xf numFmtId="0" fontId="1" fillId="0" borderId="3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1" fillId="0" borderId="3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38</xdr:row>
      <xdr:rowOff>54429</xdr:rowOff>
    </xdr:from>
    <xdr:to>
      <xdr:col>2</xdr:col>
      <xdr:colOff>734786</xdr:colOff>
      <xdr:row>38</xdr:row>
      <xdr:rowOff>357876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1" y="7170965"/>
          <a:ext cx="1891392" cy="303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abSelected="1" zoomScale="70" zoomScaleNormal="70" workbookViewId="0">
      <pane xSplit="1" topLeftCell="B1" activePane="topRight" state="frozen"/>
      <selection pane="topRight" activeCell="M38" sqref="M38"/>
    </sheetView>
  </sheetViews>
  <sheetFormatPr defaultColWidth="8.81640625" defaultRowHeight="14" x14ac:dyDescent="0.3"/>
  <cols>
    <col min="1" max="1" width="49.453125" style="2" customWidth="1"/>
    <col min="2" max="2" width="18" style="2" customWidth="1"/>
    <col min="3" max="10" width="13.81640625" style="2" customWidth="1"/>
    <col min="11" max="11" width="14.54296875" style="2" customWidth="1"/>
    <col min="12" max="12" width="16.453125" style="2" customWidth="1"/>
    <col min="13" max="37" width="13.81640625" style="2" customWidth="1"/>
    <col min="38" max="38" width="12.1796875" style="2" customWidth="1"/>
    <col min="39" max="39" width="8.81640625" style="2"/>
    <col min="40" max="40" width="11" style="2" bestFit="1" customWidth="1"/>
    <col min="41" max="16384" width="8.81640625" style="2"/>
  </cols>
  <sheetData>
    <row r="1" spans="1:40" x14ac:dyDescent="0.3">
      <c r="A1" s="1" t="s">
        <v>32</v>
      </c>
    </row>
    <row r="2" spans="1:40" x14ac:dyDescent="0.3">
      <c r="A2" s="57" t="s">
        <v>51</v>
      </c>
      <c r="B2" s="57"/>
    </row>
    <row r="3" spans="1:40" x14ac:dyDescent="0.3">
      <c r="A3" s="1"/>
      <c r="B3" s="1"/>
    </row>
    <row r="4" spans="1:40" x14ac:dyDescent="0.3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0" ht="14.5" thickBot="1" x14ac:dyDescent="0.35"/>
    <row r="6" spans="1:40" ht="14.5" customHeight="1" thickBot="1" x14ac:dyDescent="0.35">
      <c r="A6" s="6" t="s">
        <v>0</v>
      </c>
      <c r="B6" s="55" t="s">
        <v>49</v>
      </c>
      <c r="C6" s="55"/>
      <c r="D6" s="55"/>
      <c r="E6" s="55"/>
      <c r="F6" s="55"/>
      <c r="G6" s="55"/>
      <c r="H6" s="55"/>
      <c r="I6" s="55"/>
      <c r="J6" s="55"/>
      <c r="K6" s="75" t="s">
        <v>1</v>
      </c>
      <c r="L6" s="76"/>
      <c r="M6" s="54" t="s">
        <v>50</v>
      </c>
      <c r="N6" s="55"/>
      <c r="O6" s="56"/>
    </row>
    <row r="7" spans="1:40" ht="15" customHeigh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AK7" s="49"/>
    </row>
    <row r="8" spans="1:40" ht="14.5" thickBot="1" x14ac:dyDescent="0.35"/>
    <row r="9" spans="1:40" ht="14.5" customHeight="1" x14ac:dyDescent="0.3">
      <c r="A9" s="14" t="s">
        <v>10</v>
      </c>
      <c r="B9" s="63" t="s">
        <v>2</v>
      </c>
      <c r="C9" s="64"/>
      <c r="D9" s="64"/>
      <c r="E9" s="64"/>
      <c r="F9" s="64"/>
      <c r="G9" s="64"/>
      <c r="H9" s="64"/>
      <c r="I9" s="64"/>
      <c r="J9" s="65"/>
      <c r="K9" s="63" t="s">
        <v>3</v>
      </c>
      <c r="L9" s="64"/>
      <c r="M9" s="64"/>
      <c r="N9" s="64"/>
      <c r="O9" s="64"/>
      <c r="P9" s="64"/>
      <c r="Q9" s="64"/>
      <c r="R9" s="64"/>
      <c r="S9" s="65"/>
      <c r="T9" s="11" t="s">
        <v>7</v>
      </c>
      <c r="U9" s="10"/>
      <c r="V9" s="12"/>
      <c r="W9" s="10"/>
      <c r="X9" s="10"/>
      <c r="Y9" s="10"/>
      <c r="Z9" s="10"/>
      <c r="AA9" s="10"/>
      <c r="AB9" s="8"/>
      <c r="AC9" s="11" t="s">
        <v>16</v>
      </c>
      <c r="AD9" s="10"/>
      <c r="AE9" s="12"/>
      <c r="AF9" s="10"/>
      <c r="AG9" s="10"/>
      <c r="AH9" s="10"/>
      <c r="AI9" s="10"/>
      <c r="AJ9" s="10"/>
      <c r="AK9" s="8"/>
    </row>
    <row r="10" spans="1:40" x14ac:dyDescent="0.3">
      <c r="A10" s="15"/>
      <c r="B10" s="32" t="s">
        <v>45</v>
      </c>
      <c r="C10" s="31"/>
      <c r="D10" s="33"/>
      <c r="E10" s="34" t="s">
        <v>46</v>
      </c>
      <c r="F10" s="33"/>
      <c r="G10" s="33"/>
      <c r="H10" s="34" t="s">
        <v>47</v>
      </c>
      <c r="I10" s="33"/>
      <c r="J10" s="9"/>
      <c r="K10" s="13" t="s">
        <v>4</v>
      </c>
      <c r="L10" s="4"/>
      <c r="M10" s="5"/>
      <c r="N10" s="3" t="s">
        <v>5</v>
      </c>
      <c r="O10" s="4"/>
      <c r="P10" s="4"/>
      <c r="Q10" s="3" t="s">
        <v>6</v>
      </c>
      <c r="R10" s="4"/>
      <c r="S10" s="9"/>
      <c r="T10" s="13" t="s">
        <v>13</v>
      </c>
      <c r="U10" s="4"/>
      <c r="V10" s="5"/>
      <c r="W10" s="3" t="s">
        <v>14</v>
      </c>
      <c r="X10" s="4"/>
      <c r="Y10" s="4"/>
      <c r="Z10" s="3" t="s">
        <v>15</v>
      </c>
      <c r="AA10" s="4"/>
      <c r="AB10" s="9"/>
      <c r="AC10" s="13" t="s">
        <v>17</v>
      </c>
      <c r="AD10" s="4"/>
      <c r="AE10" s="5"/>
      <c r="AF10" s="3" t="s">
        <v>18</v>
      </c>
      <c r="AG10" s="4"/>
      <c r="AH10" s="4"/>
      <c r="AI10" s="3" t="s">
        <v>19</v>
      </c>
      <c r="AJ10" s="4"/>
      <c r="AK10" s="9"/>
    </row>
    <row r="11" spans="1:40" x14ac:dyDescent="0.3">
      <c r="A11" s="16"/>
      <c r="B11" s="32" t="s">
        <v>20</v>
      </c>
      <c r="C11" s="30" t="s">
        <v>21</v>
      </c>
      <c r="D11" s="34"/>
      <c r="E11" s="32" t="s">
        <v>20</v>
      </c>
      <c r="F11" s="30" t="s">
        <v>21</v>
      </c>
      <c r="G11" s="34"/>
      <c r="H11" s="32" t="s">
        <v>20</v>
      </c>
      <c r="I11" s="30" t="s">
        <v>21</v>
      </c>
      <c r="J11" s="34"/>
      <c r="K11" s="13" t="s">
        <v>20</v>
      </c>
      <c r="L11" s="3" t="s">
        <v>21</v>
      </c>
      <c r="M11" s="7"/>
      <c r="N11" s="3" t="s">
        <v>8</v>
      </c>
      <c r="O11" s="3" t="s">
        <v>9</v>
      </c>
      <c r="P11" s="3"/>
      <c r="Q11" s="3" t="s">
        <v>8</v>
      </c>
      <c r="R11" s="3" t="s">
        <v>9</v>
      </c>
      <c r="S11" s="25"/>
      <c r="T11" s="13" t="s">
        <v>8</v>
      </c>
      <c r="U11" s="3" t="s">
        <v>9</v>
      </c>
      <c r="V11" s="7"/>
      <c r="W11" s="3" t="s">
        <v>8</v>
      </c>
      <c r="X11" s="3" t="s">
        <v>9</v>
      </c>
      <c r="Y11" s="3"/>
      <c r="Z11" s="3" t="s">
        <v>8</v>
      </c>
      <c r="AA11" s="3" t="s">
        <v>9</v>
      </c>
      <c r="AB11" s="25"/>
      <c r="AC11" s="13" t="s">
        <v>8</v>
      </c>
      <c r="AD11" s="3" t="s">
        <v>9</v>
      </c>
      <c r="AE11" s="7"/>
      <c r="AF11" s="3" t="s">
        <v>8</v>
      </c>
      <c r="AG11" s="3" t="s">
        <v>9</v>
      </c>
      <c r="AH11" s="3"/>
      <c r="AI11" s="3" t="s">
        <v>8</v>
      </c>
      <c r="AJ11" s="3" t="s">
        <v>9</v>
      </c>
      <c r="AK11" s="25"/>
    </row>
    <row r="12" spans="1:40" ht="14.5" thickBot="1" x14ac:dyDescent="0.35">
      <c r="A12" s="17" t="s">
        <v>22</v>
      </c>
      <c r="B12" s="19"/>
      <c r="C12" s="20" t="s">
        <v>11</v>
      </c>
      <c r="D12" s="21" t="s">
        <v>12</v>
      </c>
      <c r="E12" s="19"/>
      <c r="F12" s="20" t="s">
        <v>11</v>
      </c>
      <c r="G12" s="21" t="s">
        <v>12</v>
      </c>
      <c r="H12" s="19"/>
      <c r="I12" s="20" t="s">
        <v>11</v>
      </c>
      <c r="J12" s="21" t="s">
        <v>12</v>
      </c>
      <c r="K12" s="18"/>
      <c r="L12" s="22" t="s">
        <v>11</v>
      </c>
      <c r="M12" s="23" t="s">
        <v>12</v>
      </c>
      <c r="N12" s="22"/>
      <c r="O12" s="22" t="s">
        <v>11</v>
      </c>
      <c r="P12" s="22" t="s">
        <v>12</v>
      </c>
      <c r="Q12" s="22"/>
      <c r="R12" s="22" t="s">
        <v>11</v>
      </c>
      <c r="S12" s="24" t="s">
        <v>12</v>
      </c>
      <c r="T12" s="18"/>
      <c r="U12" s="22" t="s">
        <v>11</v>
      </c>
      <c r="V12" s="23" t="s">
        <v>12</v>
      </c>
      <c r="W12" s="22"/>
      <c r="X12" s="22" t="s">
        <v>11</v>
      </c>
      <c r="Y12" s="22" t="s">
        <v>12</v>
      </c>
      <c r="Z12" s="22"/>
      <c r="AA12" s="22" t="s">
        <v>11</v>
      </c>
      <c r="AB12" s="24" t="s">
        <v>12</v>
      </c>
      <c r="AC12" s="18"/>
      <c r="AD12" s="22" t="s">
        <v>11</v>
      </c>
      <c r="AE12" s="23" t="s">
        <v>12</v>
      </c>
      <c r="AF12" s="22"/>
      <c r="AG12" s="22" t="s">
        <v>11</v>
      </c>
      <c r="AH12" s="22" t="s">
        <v>12</v>
      </c>
      <c r="AI12" s="22"/>
      <c r="AJ12" s="22" t="s">
        <v>11</v>
      </c>
      <c r="AK12" s="24" t="s">
        <v>12</v>
      </c>
    </row>
    <row r="13" spans="1:40" x14ac:dyDescent="0.3">
      <c r="A13" s="27" t="s">
        <v>37</v>
      </c>
      <c r="B13" s="35"/>
      <c r="C13" s="36"/>
      <c r="D13" s="37"/>
      <c r="E13" s="37"/>
      <c r="F13" s="37"/>
      <c r="G13" s="37"/>
      <c r="H13" s="37"/>
      <c r="I13" s="37"/>
      <c r="J13" s="37"/>
      <c r="K13" s="38"/>
      <c r="L13" s="39"/>
      <c r="M13" s="40"/>
      <c r="N13" s="39"/>
      <c r="O13" s="39"/>
      <c r="P13" s="39"/>
      <c r="Q13" s="39"/>
      <c r="R13" s="39"/>
      <c r="S13" s="41"/>
      <c r="T13" s="38"/>
      <c r="U13" s="39"/>
      <c r="V13" s="40"/>
      <c r="W13" s="39"/>
      <c r="X13" s="39"/>
      <c r="Y13" s="39"/>
      <c r="Z13" s="39"/>
      <c r="AA13" s="39"/>
      <c r="AB13" s="41"/>
      <c r="AC13" s="38"/>
      <c r="AD13" s="39"/>
      <c r="AE13" s="40"/>
      <c r="AF13" s="39"/>
      <c r="AG13" s="39"/>
      <c r="AH13" s="39"/>
      <c r="AI13" s="39"/>
      <c r="AJ13" s="39"/>
      <c r="AK13" s="41"/>
    </row>
    <row r="14" spans="1:40" x14ac:dyDescent="0.3">
      <c r="A14" s="27" t="s">
        <v>38</v>
      </c>
      <c r="B14" s="42"/>
      <c r="C14" s="43"/>
      <c r="D14" s="44"/>
      <c r="E14" s="44"/>
      <c r="F14" s="44"/>
      <c r="G14" s="44"/>
      <c r="H14" s="44"/>
      <c r="I14" s="44"/>
      <c r="J14" s="44"/>
      <c r="K14" s="42"/>
      <c r="L14" s="43"/>
      <c r="M14" s="44"/>
      <c r="N14" s="43"/>
      <c r="O14" s="43"/>
      <c r="P14" s="43"/>
      <c r="Q14" s="43"/>
      <c r="R14" s="43"/>
      <c r="S14" s="45"/>
      <c r="T14" s="42"/>
      <c r="U14" s="43"/>
      <c r="V14" s="44"/>
      <c r="W14" s="43"/>
      <c r="X14" s="43"/>
      <c r="Y14" s="43"/>
      <c r="Z14" s="43"/>
      <c r="AA14" s="43"/>
      <c r="AB14" s="45"/>
      <c r="AC14" s="42"/>
      <c r="AD14" s="43"/>
      <c r="AE14" s="44"/>
      <c r="AF14" s="43"/>
      <c r="AG14" s="43"/>
      <c r="AH14" s="43"/>
      <c r="AI14" s="43"/>
      <c r="AJ14" s="43"/>
      <c r="AK14" s="45"/>
    </row>
    <row r="15" spans="1:40" x14ac:dyDescent="0.3">
      <c r="A15" s="27" t="s">
        <v>39</v>
      </c>
      <c r="B15" s="42">
        <v>35922</v>
      </c>
      <c r="C15" s="43"/>
      <c r="D15" s="44">
        <v>34898.519999999997</v>
      </c>
      <c r="E15" s="44">
        <v>35922</v>
      </c>
      <c r="F15" s="44"/>
      <c r="G15" s="44">
        <v>37616.629999999997</v>
      </c>
      <c r="H15" s="44">
        <v>35922</v>
      </c>
      <c r="I15" s="44"/>
      <c r="J15" s="44">
        <v>34910.160000000003</v>
      </c>
      <c r="K15" s="42">
        <v>37033</v>
      </c>
      <c r="L15" s="43"/>
      <c r="M15" s="44">
        <v>36053.279999999999</v>
      </c>
      <c r="N15" s="43">
        <v>37033</v>
      </c>
      <c r="O15" s="43"/>
      <c r="P15" s="43">
        <v>34649.040000000001</v>
      </c>
      <c r="Q15" s="43">
        <v>37033</v>
      </c>
      <c r="R15" s="43"/>
      <c r="S15" s="45">
        <v>37333.85</v>
      </c>
      <c r="T15" s="42">
        <v>37033</v>
      </c>
      <c r="U15" s="43"/>
      <c r="V15" s="44">
        <v>35012.756666666668</v>
      </c>
      <c r="W15" s="43">
        <v>37033</v>
      </c>
      <c r="X15" s="43"/>
      <c r="Y15" s="43">
        <v>42122.886666666658</v>
      </c>
      <c r="Z15" s="43">
        <v>33283</v>
      </c>
      <c r="AA15" s="43"/>
      <c r="AB15" s="45">
        <v>36164.656666666662</v>
      </c>
      <c r="AC15" s="42">
        <v>49873</v>
      </c>
      <c r="AD15" s="43"/>
      <c r="AE15" s="44">
        <v>48596.486666666664</v>
      </c>
      <c r="AF15" s="43">
        <v>48384</v>
      </c>
      <c r="AG15" s="43"/>
      <c r="AH15" s="43">
        <v>48081.856666666667</v>
      </c>
      <c r="AI15" s="43">
        <v>41033</v>
      </c>
      <c r="AJ15" s="43"/>
      <c r="AK15" s="45">
        <v>39798.876666666663</v>
      </c>
      <c r="AL15" s="49">
        <f>B15+E15+H15+K15+N15+Q15+T15+W15+Z15+AC15+AF15+AI15</f>
        <v>465504</v>
      </c>
      <c r="AN15" s="49">
        <f>D15+G15+J15+M15+P15+S15+V15+Y15+AB15+AE15+AH15+AK15</f>
        <v>465239.00000000006</v>
      </c>
    </row>
    <row r="16" spans="1:40" x14ac:dyDescent="0.3">
      <c r="A16" s="27" t="s">
        <v>40</v>
      </c>
      <c r="B16" s="42">
        <v>0</v>
      </c>
      <c r="C16" s="43"/>
      <c r="D16" s="44">
        <v>0</v>
      </c>
      <c r="E16" s="44">
        <v>0</v>
      </c>
      <c r="F16" s="44"/>
      <c r="G16" s="44">
        <v>0</v>
      </c>
      <c r="H16" s="44">
        <v>0</v>
      </c>
      <c r="I16" s="44"/>
      <c r="J16" s="44">
        <v>0</v>
      </c>
      <c r="K16" s="42">
        <v>0</v>
      </c>
      <c r="L16" s="43"/>
      <c r="M16" s="44">
        <v>0</v>
      </c>
      <c r="N16" s="43">
        <v>0</v>
      </c>
      <c r="O16" s="43"/>
      <c r="P16" s="43">
        <v>0</v>
      </c>
      <c r="Q16" s="43">
        <v>1328</v>
      </c>
      <c r="R16" s="43"/>
      <c r="S16" s="45">
        <v>0</v>
      </c>
      <c r="T16" s="42">
        <v>8333</v>
      </c>
      <c r="U16" s="43"/>
      <c r="V16" s="44">
        <v>3524.3333333333335</v>
      </c>
      <c r="W16" s="43">
        <v>8333</v>
      </c>
      <c r="X16" s="43"/>
      <c r="Y16" s="43">
        <v>5149.003333333334</v>
      </c>
      <c r="Z16" s="43">
        <v>8334</v>
      </c>
      <c r="AA16" s="43"/>
      <c r="AB16" s="45">
        <v>8205.6633333333339</v>
      </c>
      <c r="AC16" s="42">
        <v>8333</v>
      </c>
      <c r="AD16" s="43"/>
      <c r="AE16" s="44">
        <f>10617+829.27</f>
        <v>11446.27</v>
      </c>
      <c r="AF16" s="43">
        <v>8333</v>
      </c>
      <c r="AG16" s="43"/>
      <c r="AH16" s="43">
        <f>10617+829.27</f>
        <v>11446.27</v>
      </c>
      <c r="AI16" s="43">
        <v>8334</v>
      </c>
      <c r="AJ16" s="43"/>
      <c r="AK16" s="45">
        <f>10617+829.27</f>
        <v>11446.27</v>
      </c>
      <c r="AL16" s="49">
        <f>B16+E16+H16+K16+N16+Q16+T16+W16+Z16+AC16+AF16+AI16</f>
        <v>51328</v>
      </c>
      <c r="AN16" s="49">
        <f>D16+G16+J16+M16+P16+S16+V16+Y16+AB16+AE16+AH16+AK16</f>
        <v>51217.81</v>
      </c>
    </row>
    <row r="17" spans="1:40" x14ac:dyDescent="0.3">
      <c r="A17" s="27" t="s">
        <v>41</v>
      </c>
      <c r="B17" s="42"/>
      <c r="C17" s="43"/>
      <c r="D17" s="44"/>
      <c r="E17" s="44"/>
      <c r="F17" s="44"/>
      <c r="G17" s="44"/>
      <c r="H17" s="44"/>
      <c r="I17" s="44"/>
      <c r="J17" s="44"/>
      <c r="K17" s="42"/>
      <c r="L17" s="43"/>
      <c r="M17" s="44"/>
      <c r="N17" s="43"/>
      <c r="O17" s="43"/>
      <c r="P17" s="43"/>
      <c r="Q17" s="43"/>
      <c r="R17" s="43"/>
      <c r="S17" s="45"/>
      <c r="T17" s="42"/>
      <c r="U17" s="43"/>
      <c r="V17" s="44"/>
      <c r="W17" s="43"/>
      <c r="X17" s="43"/>
      <c r="Y17" s="43"/>
      <c r="Z17" s="43"/>
      <c r="AA17" s="43"/>
      <c r="AB17" s="45"/>
      <c r="AC17" s="42"/>
      <c r="AD17" s="43"/>
      <c r="AE17" s="44"/>
      <c r="AF17" s="43"/>
      <c r="AG17" s="43"/>
      <c r="AH17" s="43"/>
      <c r="AI17" s="43"/>
      <c r="AJ17" s="43"/>
      <c r="AK17" s="45"/>
      <c r="AN17" s="53"/>
    </row>
    <row r="18" spans="1:40" x14ac:dyDescent="0.3">
      <c r="A18" s="27" t="s">
        <v>42</v>
      </c>
      <c r="B18" s="42">
        <v>21823</v>
      </c>
      <c r="C18" s="43"/>
      <c r="D18" s="44">
        <v>21302.67</v>
      </c>
      <c r="E18" s="44">
        <v>21823</v>
      </c>
      <c r="F18" s="44"/>
      <c r="G18" s="44">
        <v>21302.67</v>
      </c>
      <c r="H18" s="44">
        <v>36406</v>
      </c>
      <c r="I18" s="44"/>
      <c r="J18" s="44">
        <v>30491.74</v>
      </c>
      <c r="K18" s="42">
        <v>36406</v>
      </c>
      <c r="L18" s="43"/>
      <c r="M18" s="44">
        <v>37881.58</v>
      </c>
      <c r="N18" s="43">
        <v>36406</v>
      </c>
      <c r="O18" s="43"/>
      <c r="P18" s="43">
        <v>37881.589999999997</v>
      </c>
      <c r="Q18" s="43">
        <v>36978</v>
      </c>
      <c r="R18" s="43"/>
      <c r="S18" s="45">
        <v>37881.589999999997</v>
      </c>
      <c r="T18" s="42">
        <v>42978</v>
      </c>
      <c r="U18" s="43"/>
      <c r="V18" s="44">
        <v>37016.920000000006</v>
      </c>
      <c r="W18" s="43">
        <v>42978</v>
      </c>
      <c r="X18" s="43"/>
      <c r="Y18" s="43">
        <v>37016.920000000006</v>
      </c>
      <c r="Z18" s="43">
        <v>42977</v>
      </c>
      <c r="AA18" s="43"/>
      <c r="AB18" s="45">
        <v>37016.920000000006</v>
      </c>
      <c r="AC18" s="42">
        <v>45805</v>
      </c>
      <c r="AD18" s="43"/>
      <c r="AE18" s="44">
        <f>53760.58-829.26</f>
        <v>52931.32</v>
      </c>
      <c r="AF18" s="43">
        <v>45805</v>
      </c>
      <c r="AG18" s="43"/>
      <c r="AH18" s="43">
        <f>53760.58-829.27</f>
        <v>52931.310000000005</v>
      </c>
      <c r="AI18" s="43">
        <v>45804</v>
      </c>
      <c r="AJ18" s="43"/>
      <c r="AK18" s="45">
        <f>53760.59-829.27</f>
        <v>52931.32</v>
      </c>
      <c r="AL18" s="49">
        <f t="shared" ref="AL18:AN20" si="0">B18+E18+H18+K18+N18+Q18+T18+W18+Z18+AC18+AF18+AI18</f>
        <v>456189</v>
      </c>
      <c r="AN18" s="49">
        <f t="shared" si="0"/>
        <v>456586.55000000005</v>
      </c>
    </row>
    <row r="19" spans="1:40" x14ac:dyDescent="0.3">
      <c r="A19" s="27" t="s">
        <v>43</v>
      </c>
      <c r="B19" s="42">
        <v>6128</v>
      </c>
      <c r="C19" s="43"/>
      <c r="D19" s="44">
        <v>6128.67</v>
      </c>
      <c r="E19" s="44">
        <v>6128.5</v>
      </c>
      <c r="F19" s="44"/>
      <c r="G19" s="44">
        <v>6128.67</v>
      </c>
      <c r="H19" s="44">
        <v>6128</v>
      </c>
      <c r="I19" s="44"/>
      <c r="J19" s="44">
        <v>6128.67</v>
      </c>
      <c r="K19" s="42">
        <v>6129</v>
      </c>
      <c r="L19" s="43"/>
      <c r="M19" s="44">
        <v>6128.67</v>
      </c>
      <c r="N19" s="43">
        <v>6128</v>
      </c>
      <c r="O19" s="43"/>
      <c r="P19" s="43">
        <v>6128.67</v>
      </c>
      <c r="Q19" s="43">
        <v>6129</v>
      </c>
      <c r="R19" s="43"/>
      <c r="S19" s="45">
        <v>6128.67</v>
      </c>
      <c r="T19" s="42">
        <v>6128</v>
      </c>
      <c r="U19" s="43"/>
      <c r="V19" s="44">
        <v>6128.666666666667</v>
      </c>
      <c r="W19" s="43">
        <v>6129</v>
      </c>
      <c r="X19" s="43"/>
      <c r="Y19" s="43">
        <v>6128.666666666667</v>
      </c>
      <c r="Z19" s="43">
        <v>6128</v>
      </c>
      <c r="AA19" s="43"/>
      <c r="AB19" s="45">
        <v>6128.666666666667</v>
      </c>
      <c r="AC19" s="42">
        <v>7796</v>
      </c>
      <c r="AD19" s="43"/>
      <c r="AE19" s="44">
        <v>7795.333333333333</v>
      </c>
      <c r="AF19" s="43">
        <v>7795</v>
      </c>
      <c r="AG19" s="43"/>
      <c r="AH19" s="43">
        <v>7795.333333333333</v>
      </c>
      <c r="AI19" s="43">
        <v>7795</v>
      </c>
      <c r="AJ19" s="43"/>
      <c r="AK19" s="45">
        <v>7795.333333333333</v>
      </c>
      <c r="AL19" s="49">
        <f t="shared" si="0"/>
        <v>78541.5</v>
      </c>
      <c r="AN19" s="49">
        <f t="shared" si="0"/>
        <v>78544.01999999999</v>
      </c>
    </row>
    <row r="20" spans="1:40" ht="14.5" thickBot="1" x14ac:dyDescent="0.35">
      <c r="A20" s="27" t="s">
        <v>44</v>
      </c>
      <c r="B20" s="42">
        <v>0</v>
      </c>
      <c r="C20" s="43"/>
      <c r="D20" s="44">
        <v>0</v>
      </c>
      <c r="E20" s="44">
        <v>250</v>
      </c>
      <c r="F20" s="44"/>
      <c r="G20" s="44">
        <v>44.77</v>
      </c>
      <c r="H20" s="44">
        <v>0</v>
      </c>
      <c r="I20" s="44"/>
      <c r="J20" s="44">
        <v>0</v>
      </c>
      <c r="K20" s="42"/>
      <c r="L20" s="43"/>
      <c r="M20" s="44"/>
      <c r="N20" s="43">
        <v>250</v>
      </c>
      <c r="O20" s="43"/>
      <c r="P20" s="43"/>
      <c r="Q20" s="43"/>
      <c r="R20" s="43"/>
      <c r="S20" s="45">
        <v>760</v>
      </c>
      <c r="T20" s="42">
        <v>2000</v>
      </c>
      <c r="U20" s="43"/>
      <c r="V20" s="44">
        <v>697</v>
      </c>
      <c r="W20" s="43">
        <v>2000</v>
      </c>
      <c r="X20" s="43"/>
      <c r="Y20" s="43">
        <v>26.62</v>
      </c>
      <c r="Z20" s="43">
        <v>2000</v>
      </c>
      <c r="AA20" s="43"/>
      <c r="AB20" s="45">
        <v>0</v>
      </c>
      <c r="AC20" s="42"/>
      <c r="AD20" s="43"/>
      <c r="AE20" s="44">
        <v>5197.2700000000004</v>
      </c>
      <c r="AF20" s="43">
        <v>250</v>
      </c>
      <c r="AG20" s="43"/>
      <c r="AH20" s="43"/>
      <c r="AI20" s="43"/>
      <c r="AJ20" s="43"/>
      <c r="AK20" s="45"/>
      <c r="AL20" s="49">
        <f t="shared" si="0"/>
        <v>6750</v>
      </c>
      <c r="AN20" s="49">
        <f t="shared" si="0"/>
        <v>6725.66</v>
      </c>
    </row>
    <row r="21" spans="1:40" ht="14.5" thickBot="1" x14ac:dyDescent="0.35">
      <c r="A21" s="6"/>
      <c r="B21" s="46">
        <f t="shared" ref="B21:AK21" si="1">SUM(B13:B20)</f>
        <v>63873</v>
      </c>
      <c r="C21" s="47">
        <f t="shared" si="1"/>
        <v>0</v>
      </c>
      <c r="D21" s="47">
        <f t="shared" si="1"/>
        <v>62329.859999999993</v>
      </c>
      <c r="E21" s="47">
        <f t="shared" si="1"/>
        <v>64123.5</v>
      </c>
      <c r="F21" s="47">
        <f t="shared" si="1"/>
        <v>0</v>
      </c>
      <c r="G21" s="47">
        <f t="shared" si="1"/>
        <v>65092.739999999991</v>
      </c>
      <c r="H21" s="47">
        <f t="shared" si="1"/>
        <v>78456</v>
      </c>
      <c r="I21" s="47">
        <f t="shared" si="1"/>
        <v>0</v>
      </c>
      <c r="J21" s="47">
        <f t="shared" si="1"/>
        <v>71530.570000000007</v>
      </c>
      <c r="K21" s="46">
        <f t="shared" si="1"/>
        <v>79568</v>
      </c>
      <c r="L21" s="47">
        <f t="shared" si="1"/>
        <v>0</v>
      </c>
      <c r="M21" s="47">
        <f t="shared" si="1"/>
        <v>80063.53</v>
      </c>
      <c r="N21" s="47">
        <f t="shared" si="1"/>
        <v>79817</v>
      </c>
      <c r="O21" s="47">
        <f t="shared" si="1"/>
        <v>0</v>
      </c>
      <c r="P21" s="47">
        <f t="shared" si="1"/>
        <v>78659.3</v>
      </c>
      <c r="Q21" s="47">
        <f t="shared" si="1"/>
        <v>81468</v>
      </c>
      <c r="R21" s="47">
        <f t="shared" si="1"/>
        <v>0</v>
      </c>
      <c r="S21" s="48">
        <f t="shared" si="1"/>
        <v>82104.11</v>
      </c>
      <c r="T21" s="47">
        <f t="shared" si="1"/>
        <v>96472</v>
      </c>
      <c r="U21" s="47">
        <f t="shared" si="1"/>
        <v>0</v>
      </c>
      <c r="V21" s="47">
        <f t="shared" si="1"/>
        <v>82379.676666666681</v>
      </c>
      <c r="W21" s="47">
        <f t="shared" si="1"/>
        <v>96473</v>
      </c>
      <c r="X21" s="47">
        <f t="shared" si="1"/>
        <v>0</v>
      </c>
      <c r="Y21" s="47">
        <f t="shared" si="1"/>
        <v>90444.096666666665</v>
      </c>
      <c r="Z21" s="47">
        <f t="shared" si="1"/>
        <v>92722</v>
      </c>
      <c r="AA21" s="47">
        <f t="shared" si="1"/>
        <v>0</v>
      </c>
      <c r="AB21" s="47">
        <f t="shared" si="1"/>
        <v>87515.906666666662</v>
      </c>
      <c r="AC21" s="47">
        <f t="shared" si="1"/>
        <v>111807</v>
      </c>
      <c r="AD21" s="47">
        <f t="shared" si="1"/>
        <v>0</v>
      </c>
      <c r="AE21" s="47">
        <f t="shared" si="1"/>
        <v>125966.68</v>
      </c>
      <c r="AF21" s="47">
        <f t="shared" si="1"/>
        <v>110567</v>
      </c>
      <c r="AG21" s="47">
        <f t="shared" si="1"/>
        <v>0</v>
      </c>
      <c r="AH21" s="47">
        <f t="shared" si="1"/>
        <v>120254.77</v>
      </c>
      <c r="AI21" s="47">
        <f t="shared" si="1"/>
        <v>102966</v>
      </c>
      <c r="AJ21" s="47">
        <f t="shared" si="1"/>
        <v>0</v>
      </c>
      <c r="AK21" s="47">
        <f t="shared" si="1"/>
        <v>111971.8</v>
      </c>
      <c r="AL21" s="49">
        <f>SUM(AL15:AL20)</f>
        <v>1058312.5</v>
      </c>
      <c r="AN21" s="49">
        <f>SUM(AN15:AN20)</f>
        <v>1058313.04</v>
      </c>
    </row>
    <row r="22" spans="1:40" ht="14.5" thickBot="1" x14ac:dyDescent="0.35"/>
    <row r="23" spans="1:40" ht="14.5" thickBot="1" x14ac:dyDescent="0.35">
      <c r="A23" s="6" t="s">
        <v>23</v>
      </c>
      <c r="B23" s="49"/>
      <c r="C23" s="49"/>
      <c r="D23" s="50">
        <f>SUM(C21+D21)</f>
        <v>62329.859999999993</v>
      </c>
      <c r="E23" s="49"/>
      <c r="F23" s="49"/>
      <c r="G23" s="50">
        <f>SUM(F21+G21)</f>
        <v>65092.739999999991</v>
      </c>
      <c r="H23" s="49"/>
      <c r="I23" s="49"/>
      <c r="J23" s="50">
        <f>SUM(I21+J21)</f>
        <v>71530.570000000007</v>
      </c>
      <c r="K23" s="49"/>
      <c r="L23" s="49"/>
      <c r="M23" s="50">
        <f>L21+M21</f>
        <v>80063.53</v>
      </c>
      <c r="N23" s="49"/>
      <c r="O23" s="49"/>
      <c r="P23" s="50">
        <f>O21+P21</f>
        <v>78659.3</v>
      </c>
      <c r="Q23" s="49"/>
      <c r="R23" s="49"/>
      <c r="S23" s="50">
        <f>R21+S21</f>
        <v>82104.11</v>
      </c>
      <c r="T23" s="49"/>
      <c r="U23" s="49"/>
      <c r="V23" s="50">
        <f>U21+V21</f>
        <v>82379.676666666681</v>
      </c>
      <c r="W23" s="49"/>
      <c r="X23" s="49"/>
      <c r="Y23" s="50">
        <f>X21+Y21</f>
        <v>90444.096666666665</v>
      </c>
      <c r="Z23" s="49"/>
      <c r="AA23" s="49"/>
      <c r="AB23" s="50">
        <f>AA21+AB21</f>
        <v>87515.906666666662</v>
      </c>
      <c r="AC23" s="49"/>
      <c r="AD23" s="49"/>
      <c r="AE23" s="50">
        <f>AD21+AE21</f>
        <v>125966.68</v>
      </c>
      <c r="AF23" s="49"/>
      <c r="AG23" s="49"/>
      <c r="AH23" s="50">
        <f>AG21+AH21</f>
        <v>120254.77</v>
      </c>
      <c r="AI23" s="49"/>
      <c r="AJ23" s="49"/>
      <c r="AK23" s="50">
        <f>AJ21+AK21</f>
        <v>111971.8</v>
      </c>
    </row>
    <row r="24" spans="1:40" ht="14.5" thickBot="1" x14ac:dyDescent="0.35">
      <c r="A24" s="6" t="s">
        <v>24</v>
      </c>
      <c r="B24" s="49"/>
      <c r="C24" s="49"/>
      <c r="D24" s="49"/>
      <c r="E24" s="49"/>
      <c r="F24" s="49"/>
      <c r="G24" s="49"/>
      <c r="H24" s="49"/>
      <c r="I24" s="49"/>
      <c r="J24" s="51">
        <f>D23+G23+J23</f>
        <v>198953.16999999998</v>
      </c>
      <c r="K24" s="49"/>
      <c r="L24" s="49"/>
      <c r="M24" s="49"/>
      <c r="N24" s="49"/>
      <c r="O24" s="49"/>
      <c r="P24" s="49"/>
      <c r="Q24" s="49"/>
      <c r="R24" s="49"/>
      <c r="S24" s="50">
        <f>M23+P23+S23</f>
        <v>240826.94</v>
      </c>
      <c r="T24" s="49"/>
      <c r="U24" s="49"/>
      <c r="V24" s="49"/>
      <c r="W24" s="49"/>
      <c r="X24" s="49"/>
      <c r="Y24" s="49"/>
      <c r="Z24" s="49"/>
      <c r="AA24" s="49"/>
      <c r="AB24" s="50">
        <f>V23+Y23+AB23</f>
        <v>260339.68</v>
      </c>
      <c r="AC24" s="49"/>
      <c r="AD24" s="49"/>
      <c r="AE24" s="49"/>
      <c r="AF24" s="49"/>
      <c r="AG24" s="49"/>
      <c r="AH24" s="49"/>
      <c r="AI24" s="49"/>
      <c r="AJ24" s="49"/>
      <c r="AK24" s="50">
        <f>AE23+AH23+AK23</f>
        <v>358193.25</v>
      </c>
    </row>
    <row r="25" spans="1:40" ht="14.5" thickBot="1" x14ac:dyDescent="0.35">
      <c r="A25" s="6" t="s">
        <v>36</v>
      </c>
      <c r="B25" s="49"/>
      <c r="C25" s="49"/>
      <c r="D25" s="49"/>
      <c r="E25" s="49"/>
      <c r="F25" s="49"/>
      <c r="G25" s="49"/>
      <c r="H25" s="49"/>
      <c r="I25" s="49"/>
      <c r="J25" s="50">
        <f>B21+E21+H21</f>
        <v>206452.5</v>
      </c>
      <c r="K25" s="49"/>
      <c r="L25" s="49"/>
      <c r="M25" s="49"/>
      <c r="N25" s="49"/>
      <c r="O25" s="49"/>
      <c r="P25" s="49"/>
      <c r="Q25" s="49"/>
      <c r="R25" s="49"/>
      <c r="S25" s="50">
        <f>K21+N21+Q21</f>
        <v>240853</v>
      </c>
      <c r="T25" s="49"/>
      <c r="U25" s="49"/>
      <c r="V25" s="49"/>
      <c r="W25" s="49"/>
      <c r="X25" s="49"/>
      <c r="Y25" s="49"/>
      <c r="Z25" s="49"/>
      <c r="AA25" s="49"/>
      <c r="AB25" s="50">
        <f>T21+W21+Z21</f>
        <v>285667</v>
      </c>
      <c r="AC25" s="49"/>
      <c r="AD25" s="49"/>
      <c r="AE25" s="49"/>
      <c r="AF25" s="49"/>
      <c r="AG25" s="49"/>
      <c r="AH25" s="49"/>
      <c r="AI25" s="49"/>
      <c r="AJ25" s="49"/>
      <c r="AK25" s="50">
        <f>AC21+AF21+AI21</f>
        <v>325340</v>
      </c>
      <c r="AL25" s="49"/>
    </row>
    <row r="26" spans="1:40" ht="14.5" thickBot="1" x14ac:dyDescent="0.3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1:40" ht="14.5" thickBot="1" x14ac:dyDescent="0.35">
      <c r="A27" s="6" t="s">
        <v>52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>
        <f>J24+S24+AB24+AK24</f>
        <v>1058313.04</v>
      </c>
    </row>
    <row r="28" spans="1:40" ht="14.5" thickBot="1" x14ac:dyDescent="0.35">
      <c r="A28" s="6" t="s">
        <v>53</v>
      </c>
      <c r="AK28" s="50">
        <v>1058313</v>
      </c>
    </row>
    <row r="29" spans="1:40" ht="14.5" thickBot="1" x14ac:dyDescent="0.35"/>
    <row r="30" spans="1:40" ht="15" customHeight="1" thickBot="1" x14ac:dyDescent="0.35">
      <c r="A30" s="6" t="s">
        <v>33</v>
      </c>
      <c r="B30" s="5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</row>
    <row r="31" spans="1:40" x14ac:dyDescent="0.3">
      <c r="AK31" s="49"/>
    </row>
    <row r="33" spans="1:12" x14ac:dyDescent="0.3">
      <c r="A33" s="1" t="s">
        <v>25</v>
      </c>
    </row>
    <row r="35" spans="1:12" x14ac:dyDescent="0.3">
      <c r="A35" s="2" t="s">
        <v>26</v>
      </c>
    </row>
    <row r="36" spans="1:12" x14ac:dyDescent="0.3">
      <c r="A36" s="2" t="s">
        <v>34</v>
      </c>
    </row>
    <row r="37" spans="1:12" x14ac:dyDescent="0.3">
      <c r="A37" s="2" t="s">
        <v>35</v>
      </c>
    </row>
    <row r="38" spans="1:12" ht="14.5" thickBot="1" x14ac:dyDescent="0.35"/>
    <row r="39" spans="1:12" ht="28.75" customHeight="1" x14ac:dyDescent="0.3">
      <c r="A39" s="26" t="s">
        <v>27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8"/>
    </row>
    <row r="40" spans="1:12" x14ac:dyDescent="0.3">
      <c r="A40" s="27" t="s">
        <v>28</v>
      </c>
      <c r="B40" s="77" t="s">
        <v>54</v>
      </c>
      <c r="C40" s="70"/>
      <c r="D40" s="70"/>
      <c r="E40" s="70"/>
      <c r="F40" s="70"/>
      <c r="G40" s="70"/>
      <c r="H40" s="70"/>
      <c r="I40" s="70"/>
      <c r="J40" s="71"/>
      <c r="K40" s="4" t="s">
        <v>29</v>
      </c>
      <c r="L40" s="52">
        <v>45400</v>
      </c>
    </row>
    <row r="41" spans="1:12" ht="15" customHeight="1" thickBot="1" x14ac:dyDescent="0.35">
      <c r="A41" s="28" t="s">
        <v>31</v>
      </c>
      <c r="B41" s="60" t="s">
        <v>55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</row>
    <row r="43" spans="1:12" x14ac:dyDescent="0.3">
      <c r="A43" s="1" t="s">
        <v>30</v>
      </c>
    </row>
    <row r="44" spans="1:12" ht="14.5" thickBot="1" x14ac:dyDescent="0.35"/>
    <row r="45" spans="1:12" ht="14.5" customHeight="1" x14ac:dyDescent="0.3">
      <c r="A45" s="26" t="s">
        <v>27</v>
      </c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8"/>
    </row>
    <row r="46" spans="1:12" x14ac:dyDescent="0.3">
      <c r="A46" s="27" t="s">
        <v>28</v>
      </c>
      <c r="B46" s="69"/>
      <c r="C46" s="70"/>
      <c r="D46" s="70"/>
      <c r="E46" s="70"/>
      <c r="F46" s="70"/>
      <c r="G46" s="70"/>
      <c r="H46" s="70"/>
      <c r="I46" s="70"/>
      <c r="J46" s="71"/>
      <c r="K46" s="4" t="s">
        <v>29</v>
      </c>
      <c r="L46" s="9"/>
    </row>
    <row r="47" spans="1:12" ht="15" customHeight="1" thickBot="1" x14ac:dyDescent="0.35">
      <c r="A47" s="28" t="s">
        <v>31</v>
      </c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4"/>
    </row>
  </sheetData>
  <mergeCells count="14">
    <mergeCell ref="B45:L45"/>
    <mergeCell ref="B46:J46"/>
    <mergeCell ref="B47:L47"/>
    <mergeCell ref="B6:J6"/>
    <mergeCell ref="K6:L6"/>
    <mergeCell ref="B39:L39"/>
    <mergeCell ref="B40:J40"/>
    <mergeCell ref="M6:O6"/>
    <mergeCell ref="A2:B2"/>
    <mergeCell ref="A4:L4"/>
    <mergeCell ref="B30:AK30"/>
    <mergeCell ref="B41:L41"/>
    <mergeCell ref="B9:J9"/>
    <mergeCell ref="K9:S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ce Document" ma:contentTypeID="0x010100F27C9619FA46FE41A4759CAFBE5D734A00EC96752E61511842BF6F68F240EC4F86" ma:contentTypeVersion="19" ma:contentTypeDescription="Create a new document." ma:contentTypeScope="" ma:versionID="19d1081d51c56b6efb5d2e94c375f093">
  <xsd:schema xmlns:xsd="http://www.w3.org/2001/XMLSchema" xmlns:xs="http://www.w3.org/2001/XMLSchema" xmlns:p="http://schemas.microsoft.com/office/2006/metadata/properties" xmlns:ns2="7dad578b-4cad-4c78-bd1e-ca81766ba2fa" xmlns:ns3="893ade71-d0ae-4f82-a8d7-068dcc7d6416" targetNamespace="http://schemas.microsoft.com/office/2006/metadata/properties" ma:root="true" ma:fieldsID="3e026e49cfa1d75f41f247bc998e33b7" ns2:_="" ns3:_="">
    <xsd:import namespace="7dad578b-4cad-4c78-bd1e-ca81766ba2fa"/>
    <xsd:import namespace="893ade71-d0ae-4f82-a8d7-068dcc7d64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33f6dd315e64f1983daa51dbbf9ad96" minOccurs="0"/>
                <xsd:element ref="ns2:TaxCatchAll" minOccurs="0"/>
                <xsd:element ref="ns2:TaxCatchAllLabel" minOccurs="0"/>
                <xsd:element ref="ns2:g17138eb1ae7499dbeec3b30fff57f14" minOccurs="0"/>
                <xsd:element ref="ns3:lcf76f155ced4ddcb4097134ff3c332f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578b-4cad-4c78-bd1e-ca81766ba2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33f6dd315e64f1983daa51dbbf9ad96" ma:index="11" nillable="true" ma:taxonomy="true" ma:internalName="f33f6dd315e64f1983daa51dbbf9ad96" ma:taxonomyFieldName="ForceDepartment" ma:displayName="Department" ma:readOnly="false" ma:default="-1;#141|14d6900f-afa5-473a-8b3b-9022f91abfc9" ma:fieldId="{f33f6dd3-15e6-4f19-83da-a51dbbf9ad96}" ma:sspId="dd7fb7d7-36ff-43c5-8684-2fe93c3c1dea" ma:termSetId="433ff222-e0ec-464e-9382-66b8eb2f8d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3ae7454-e856-4efa-8d42-a1162706dd53}" ma:internalName="TaxCatchAll" ma:showField="CatchAllData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3ae7454-e856-4efa-8d42-a1162706dd53}" ma:internalName="TaxCatchAllLabel" ma:readOnly="true" ma:showField="CatchAllDataLabel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7138eb1ae7499dbeec3b30fff57f14" ma:index="15" nillable="true" ma:taxonomy="true" ma:internalName="g17138eb1ae7499dbeec3b30fff57f14" ma:taxonomyFieldName="ForceTagsHC" ma:displayName="Tags (HC)" ma:readOnly="false" ma:fieldId="{017138eb-1ae7-499d-beec-3b30fff57f14}" ma:taxonomyMulti="true" ma:sspId="dd7fb7d7-36ff-43c5-8684-2fe93c3c1dea" ma:termSetId="646e7f34-285d-4888-9daf-31c99e8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ade71-d0ae-4f82-a8d7-068dcc7d641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7fb7d7-36ff-43c5-8684-2fe93c3c1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ad578b-4cad-4c78-bd1e-ca81766ba2fa">
      <Value>1</Value>
    </TaxCatchAll>
    <lcf76f155ced4ddcb4097134ff3c332f xmlns="893ade71-d0ae-4f82-a8d7-068dcc7d6416">
      <Terms xmlns="http://schemas.microsoft.com/office/infopath/2007/PartnerControls"/>
    </lcf76f155ced4ddcb4097134ff3c332f>
    <f33f6dd315e64f1983daa51dbbf9ad96 xmlns="7dad578b-4cad-4c78-bd1e-ca81766ba2fa">
      <Terms xmlns="http://schemas.microsoft.com/office/infopath/2007/PartnerControls">
        <TermInfo xmlns="http://schemas.microsoft.com/office/infopath/2007/PartnerControls">
          <TermName xmlns="http://schemas.microsoft.com/office/infopath/2007/PartnerControls">141</TermName>
          <TermId xmlns="http://schemas.microsoft.com/office/infopath/2007/PartnerControls">14d6900f-afa5-473a-8b3b-9022f91abfc9</TermId>
        </TermInfo>
      </Terms>
    </f33f6dd315e64f1983daa51dbbf9ad96>
    <g17138eb1ae7499dbeec3b30fff57f14 xmlns="7dad578b-4cad-4c78-bd1e-ca81766ba2fa">
      <Terms xmlns="http://schemas.microsoft.com/office/infopath/2007/PartnerControls"/>
    </g17138eb1ae7499dbeec3b30fff57f14>
    <_dlc_DocId xmlns="7dad578b-4cad-4c78-bd1e-ca81766ba2fa">KT7JR7ANXDJS-1681539596-2088</_dlc_DocId>
    <_dlc_DocIdUrl xmlns="7dad578b-4cad-4c78-bd1e-ca81766ba2fa">
      <Url>https://forcesserip.sharepoint.com/sites/teamhcopccksa/_layouts/15/DocIdRedir.aspx?ID=KT7JR7ANXDJS-1681539596-2088</Url>
      <Description>KT7JR7ANXDJS-1681539596-2088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9EEB4E-25E6-43FC-B9AA-F860C82631A2}"/>
</file>

<file path=customXml/itemProps2.xml><?xml version="1.0" encoding="utf-8"?>
<ds:datastoreItem xmlns:ds="http://schemas.openxmlformats.org/officeDocument/2006/customXml" ds:itemID="{5F3A8083-B5B7-429C-8FCE-34004B4FA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1D00C-9B16-413C-8594-CC5733E27E5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7d5213-94eb-43f0-a63c-3f6fb2b829cc"/>
    <ds:schemaRef ds:uri="http://purl.org/dc/terms/"/>
    <ds:schemaRef ds:uri="http://schemas.openxmlformats.org/package/2006/metadata/core-properties"/>
    <ds:schemaRef ds:uri="e5521253-1f0e-4592-bbdf-935f2687493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ABE3E08-565D-40CF-A854-79BB80075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Strudwick Anna</dc:creator>
  <cp:lastModifiedBy>Sargeant, Caroline (40582)</cp:lastModifiedBy>
  <dcterms:created xsi:type="dcterms:W3CDTF">2019-08-25T12:55:27Z</dcterms:created>
  <dcterms:modified xsi:type="dcterms:W3CDTF">2024-04-18T14:45:39Z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0x010100F27C9619FA46FE41A4759CAFBE5D734A00EC96752E61511842BF6F68F240EC4F86</vt:lpwstr>
  </property>
  <property fmtid="{D5CDD505-2E9C-101B-9397-08002B2CF9AE}" pid="3" name="ForceDepartment">
    <vt:lpwstr>1;#141|14d6900f-afa5-473a-8b3b-9022f91abfc9</vt:lpwstr>
  </property>
  <property fmtid="{D5CDD505-2E9C-101B-9397-08002B2CF9AE}" pid="4" name="_dlc_DocIdItemGuid">
    <vt:lpwstr>d5a8ffd5-2607-426a-a716-2f4638a38c5e</vt:lpwstr>
  </property>
  <property fmtid="{D5CDD505-2E9C-101B-9397-08002B2CF9AE}" pid="5" name="MediaServiceImageTags">
    <vt:lpwstr/>
  </property>
  <property fmtid="{D5CDD505-2E9C-101B-9397-08002B2CF9AE}" pid="6" name="ForceTagsHC">
    <vt:lpwstr/>
  </property>
</Properties>
</file>